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vyslouzilova.lucie" reservationPassword="0"/>
  <workbookPr/>
  <bookViews>
    <workbookView xWindow="240" yWindow="120" windowWidth="14940" windowHeight="9225" activeTab="0"/>
  </bookViews>
  <sheets>
    <sheet name="Rekapitulace" sheetId="1" r:id="rId1"/>
    <sheet name="000_Ostatní" sheetId="2" r:id="rId2"/>
    <sheet name="000_Vedlejší" sheetId="3" r:id="rId3"/>
    <sheet name="SO 101" sheetId="4" r:id="rId4"/>
    <sheet name="SO 801" sheetId="5" r:id="rId5"/>
  </sheets>
  <definedNames/>
  <calcPr/>
  <webPublishing/>
</workbook>
</file>

<file path=xl/sharedStrings.xml><?xml version="1.0" encoding="utf-8"?>
<sst xmlns="http://schemas.openxmlformats.org/spreadsheetml/2006/main" count="1136" uniqueCount="349">
  <si>
    <t>Firma: Správa a údržba silnic Jihomoravského kraje, příspěvková organizace kraje</t>
  </si>
  <si>
    <t>Rekapitulace ceny</t>
  </si>
  <si>
    <t>Stavba: VD13720 - III/43237 Hodonín - Rohatec</t>
  </si>
  <si>
    <t xml:space="preserve">Varianta: V1 -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</si>
  <si>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</si>
  <si>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</si>
  <si>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</si>
  <si>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</si>
  <si>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</si>
  <si>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</si>
  <si>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</si>
  <si>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</si>
  <si>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</si>
  <si>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</si>
  <si>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</si>
  <si>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VD13720</t>
  </si>
  <si>
    <t>III/43237 Hodonín - Rohatec</t>
  </si>
  <si>
    <t>O</t>
  </si>
  <si>
    <t>Objekt:</t>
  </si>
  <si>
    <t>000</t>
  </si>
  <si>
    <t>Ostatní a vedlejší náklady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</si>
  <si>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</si>
  <si>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</si>
  <si>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</si>
  <si>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</si>
  <si>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</si>
  <si>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</si>
  <si>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</si>
  <si>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</si>
  <si>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</si>
  <si>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</si>
  <si>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</si>
  <si>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</si>
  <si>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</si>
  <si>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</si>
  <si>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</si>
  <si>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</si>
  <si>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</si>
  <si>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</si>
  <si>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</si>
  <si>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</si>
  <si>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</si>
  <si>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</si>
  <si>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</si>
  <si>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</si>
  <si>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</si>
  <si>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</si>
  <si>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</si>
  <si>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</si>
  <si>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</si>
  <si>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</si>
  <si>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</si>
  <si>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</si>
  <si>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</si>
  <si>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</si>
  <si>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</t>
  </si>
  <si>
    <t>VV</t>
  </si>
  <si>
    <t>TS</t>
  </si>
  <si>
    <t>zahrnuje veškeré náklady spojené s objednatelem požadovanými pracemi</t>
  </si>
  <si>
    <t>02944</t>
  </si>
  <si>
    <t>OSTAT POŽADAVKY - DOKUMENTACE SKUTEČ PROVEDENÍ V DIGIT FORMĚ</t>
  </si>
  <si>
    <t>Dokumentace skutečného provedení stavby (dále jen DSPS) - popsáno v obchodních podmínkách</t>
  </si>
  <si>
    <t>02946</t>
  </si>
  <si>
    <t>OSTAT POŽADAVKY - FOTODOKUMENTACE</t>
  </si>
  <si>
    <t>Fotodokumentace provádění stavby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</si>
  <si>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</si>
  <si>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</si>
  <si>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00002</t>
  </si>
  <si>
    <t>R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</si>
  <si>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</si>
  <si>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</si>
  <si>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</si>
  <si>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</si>
  <si>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</si>
  <si>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</si>
  <si>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</si>
  <si>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00008</t>
  </si>
  <si>
    <t>Zajištění přístupů a příjezdů k sousedním nemovitostem  - popsáno v obchodních podmínkách, v zákoně č. 13/1997 Sb., a vyhlášce č. 104/1997</t>
  </si>
  <si>
    <t>00014</t>
  </si>
  <si>
    <t>Zajištění provedení a výstupů veškerých zkoušek a revizí - popsáno v obchodních podmínkách, technických podmínkách a normách ČSN</t>
  </si>
  <si>
    <t>7</t>
  </si>
  <si>
    <t>00015</t>
  </si>
  <si>
    <t>Bezpečnostní opatření - popsáno v projektové dokumentaci</t>
  </si>
  <si>
    <t>8</t>
  </si>
  <si>
    <t>00018</t>
  </si>
  <si>
    <t>Návrh technologického postupu prací - popsáno v obchodních podmínkách</t>
  </si>
  <si>
    <t>SO 101</t>
  </si>
  <si>
    <t>Komunikace III/43237</t>
  </si>
  <si>
    <t>014102</t>
  </si>
  <si>
    <t>POPLATKY ZA SKLÁDKU</t>
  </si>
  <si>
    <t>T</t>
  </si>
  <si>
    <t>ZEMINA</t>
  </si>
  <si>
    <t>dle pol. 12924 čištění krajnic 0,15*1947*2=584,100 [A] 
dle pol. 12932 čištění příkopů 0,3*3877*2=2 326,200 [B] 
dle pol. 17120 uložení sypaniny 5,775*2=11,550 [C] 
Celkem: A+B+C=2 921,850 [D]</t>
  </si>
  <si>
    <t>zahrnuje veškeré poplatky provozovateli skládky související s uložením odpadu na skládce.</t>
  </si>
  <si>
    <t>Zemní práce</t>
  </si>
  <si>
    <t>11372</t>
  </si>
  <si>
    <t>FRÉZOVÁNÍ ZPEVNĚNÝCH PLOCH ASFALTOVÝCH</t>
  </si>
  <si>
    <t>M3</t>
  </si>
  <si>
    <t>odvoz a likvidace v režii zhotovitele 
výměra dle Microstation</t>
  </si>
  <si>
    <t>stávající kryt vozovky tl.90mm 0,09*16963=1 526,670 [A]</t>
  </si>
  <si>
    <t>Položka zahrnuje veškerou manipulaci s vybouranou sutí a s vybouranými hmotami.</t>
  </si>
  <si>
    <t>odvoz a likvidace v režii zhotovitele 
napojení asf. sjezdů, místních a účelových komunikací 
st. vlevo: 0,298;0,698;1,810 
st. vpravo: 0,163;0,247;0,294;0,437;0,992;1,170 
výměra dle Microstation</t>
  </si>
  <si>
    <t>napojení sjezdů tl.40mm 0,04*217=8,680 [A]</t>
  </si>
  <si>
    <t>v místech poruch podkladních vrstev tl. dalších 50mm 0,05*850=42,500 [A]</t>
  </si>
  <si>
    <t>12273</t>
  </si>
  <si>
    <t>ODKOPÁVKY A PROKOPÁVKY OBECNÉ TŘ. I</t>
  </si>
  <si>
    <t>odvozová vzdálenost v režii zhotovitele  
výměra dle Microstation</t>
  </si>
  <si>
    <t>pro odláždění čel propustků tl.150+200mm 0,35*16,5=5,775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</si>
  <si>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</si>
  <si>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12924</t>
  </si>
  <si>
    <t>ČIŠTĚNÍ KRAJNIC OD NÁNOSU TL. DO 200MM</t>
  </si>
  <si>
    <t>M2</t>
  </si>
  <si>
    <t>odvozová vzdálenost v režii zhotovitele 
výměra dle Microstation</t>
  </si>
  <si>
    <t>stržení stávající krajnice tl.150mm 1947=1 947,000 [A]</t>
  </si>
  <si>
    <t>Součástí položky je vodorovná a svislá doprava, přemístění, přeložení, manipulace s materiálem a uložení na skládku. 
 Nezahrnuje poplatek za skládku, který se vykazuje v položce 0141** (s výjimkou malého množství  materiálu, kde je možné poplatek zahrnout do jednotkové ceny položky – tento fakt musí být uveden v doplňujícím textu k položce)</t>
  </si>
  <si>
    <t>12932</t>
  </si>
  <si>
    <t>ČIŠTĚNÍ PŘÍKOPŮ OD NÁNOSU DO 0,5M3/M</t>
  </si>
  <si>
    <t>M</t>
  </si>
  <si>
    <t>odvozová vzdálenost v režii zhotovitele 
předpokládaný nános 0,3m3/m 
st. vlevo: 0,005-0,025;0,030-0,132;0,133-0,148;0,185-0,279;0,279-0,695;0,701-0,804;0,804-0,954;0,957-1,174;1,185-1,568;1,572-1,805;1,8015-2,116. 
st. vpravo: 0,000-0,017;0,114-0,152;0,172-0,205;0,210-0,241;0,307-0,435;0,442-0,799;0,800-0,885;0,888-0,944;0,947-0,985;0,998-1,007;1,011-1,153;1,186-1,695;1,698-2,116.</t>
  </si>
  <si>
    <t>LV 20+102+15+94+398+103+150+217+383+233+301=2 016,000 [A] 
PV 17+38+33+31+128+357+85+56+38+9+142+509+418=1 861,000 [B] 
Celkem: A+B=3 877,000 [C]</t>
  </si>
  <si>
    <t>17120</t>
  </si>
  <si>
    <t>ULOŽENÍ SYPANINY DO NÁSYPŮ A NA SKLÁDKY BEZ ZHUTNĚNÍ</t>
  </si>
  <si>
    <t>dle pol. 12273.R 5,775=5,775 [A]</t>
  </si>
  <si>
    <t>položka zahrnuje: 
- kompletní provedení zemní konstrukce do předepsaného tvaru 
- ošetření úložiště po celou dobu práce v něm vč. klimatických opatření 
- ztížení v okolí vedení, konstrukcí a objektů a jejich dočasné zajištění 
- ztížení provádění ve ztížených podmínkách a stísněných prostorech 
- ztížené ukládání sypaniny pod vodu 
- ukládání po vrstvách a po jiných nutných částech (figurách) vč. dosypávek 
- spouštění a nošení materiálu 
- úprava, očištění a ochrana podloží a svahů 
- svahování,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</si>
  <si>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17310</t>
  </si>
  <si>
    <t>ZEMNÍ KRAJNICE A DOSYPÁVKY SE ZHUTNĚNÍM</t>
  </si>
  <si>
    <t>výměra dle Microstation</t>
  </si>
  <si>
    <t>nová zemní krajnice tl.100mm 0,1*1150=115,000 [A]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</si>
  <si>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
- svahování, hutnění a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</si>
  <si>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</si>
  <si>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</si>
  <si>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odláždění u propustků st. 0,136;0,802;1,835 
napojení stávajících sjezdů st. vlevo: 0,027;0,298;1,180;1,570 
výměra dle Microstation</t>
  </si>
  <si>
    <t>úprava pro odláždění u propustků a napojení sjezdů 16,5+86=102,500 [A]</t>
  </si>
  <si>
    <t>položka zahrnuje úpravu pláně včetně vyrovnání výškových rozdílů. Míru zhutnění určuje projekt.</t>
  </si>
  <si>
    <t>Vodorovné konstrukce</t>
  </si>
  <si>
    <t>11</t>
  </si>
  <si>
    <t>45131A</t>
  </si>
  <si>
    <t>PODKLADNÍ A VÝPLŇOVÉ VRSTVY Z PROSTÉHO BETONU C20/25</t>
  </si>
  <si>
    <t>odláždění u propustků st. 0,136;0,802;1,835 
dlažba tl.200mm do bet. C20/25 s vyspárováním MC 
výměra dle Microstation</t>
  </si>
  <si>
    <t>bet. C20/25 tl.150mm 0,15*16,5=2,475 [A]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</si>
  <si>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</si>
  <si>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12</t>
  </si>
  <si>
    <t>465512</t>
  </si>
  <si>
    <t>DLAŽBY Z LOMOVÉHO KAMENE NA MC</t>
  </si>
  <si>
    <t>lom. kámen tl.200mm 0,2*16,5=3,300 [A]</t>
  </si>
  <si>
    <t>položka zahrnuje: 
- nutné zemní práce (svahování, úpravu pláně a pod.) 
- zřízení spojovací vrstvy 
- zřízení lože dlažby z cementové malty předepsané kvality a předepsané tloušťky 
- dodávku a položení dlažby z lomového kamene do předepsaného tvaru 
- spárování, těsnění, tmelení a vyplnění spar MC případně s vyklínováním 
- úprava povrchu pro odvedení srážkové vody 
- nezahrnuje podklad pod dlažbu, vykazuje se samostatně položkami SD 45</t>
  </si>
  <si>
    <t>Komunikace</t>
  </si>
  <si>
    <t>13</t>
  </si>
  <si>
    <t>56332</t>
  </si>
  <si>
    <t>VOZOVKOVÉ VRSTVY ZE ŠTĚRKODRTI TL. DO 100MM</t>
  </si>
  <si>
    <t>napojení stávajících sjezdů, místních a účelových komunikací 
st. vlevo: 0,027;0,298;1,180;1,570 
výměra dle Microstation</t>
  </si>
  <si>
    <t>ŠD 0-32 tl.100mm 86=86,000 [A]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</si>
  <si>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</si>
  <si>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14</t>
  </si>
  <si>
    <t>56932</t>
  </si>
  <si>
    <t>ZPEVNĚNÍ KRAJNIC ZE ŠTĚRKODRTI TL. DO 100MM</t>
  </si>
  <si>
    <t>nová krajnice ze ŠD 0-32 tl.100mm 1947=1 947,000 [A]</t>
  </si>
  <si>
    <t>- dodání kameniva předepsané kvality a zrnitosti 
- rozprostření a zhutnění vrstvy v předepsané tloušťce 
- zřízení vrstvy bez rozlišení šířky, pokládání vrstvy po etapách</t>
  </si>
  <si>
    <t>15</t>
  </si>
  <si>
    <t>572213</t>
  </si>
  <si>
    <t>SPOJOVACÍ POSTŘIK Z EMULZE DO 0,5KG/M2</t>
  </si>
  <si>
    <t>napojení asf. sjezdů, místních a účelových komunikací 
st. vlevo: 0,298;0,698;1,810 
st. vpravo: 0,163;0,247;0,294;0,437;0,992;1,170 
výměra dle Microstation</t>
  </si>
  <si>
    <t>napojení 0,3 kg/m2 217=217,000 [A] 
obnova vozovky 0,3 kg/m2 16963=16 963,000 [B] 
Celkem: A+B=17 180,000 [C]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</si>
  <si>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</si>
  <si>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16</t>
  </si>
  <si>
    <t>obnova vozovky 0,5 kg/m2 16963+(0,1*4232)=17 386,200 [A] 
obnova podkladní vrstvy 0,5 kg/m2  850+(0,18*425)=926,500 [B] 
Celkem: A+B=18 312,700 [C]</t>
  </si>
  <si>
    <t>17</t>
  </si>
  <si>
    <t>574A34</t>
  </si>
  <si>
    <t>ASFALTOVÝ BETON PRO OBRUSNÉ VRSTVY ACO 11+, TL. 40MM</t>
  </si>
  <si>
    <t>napojení ACO 11+ 217=217,000 [A] 
obnova vozovky ACO 11+ 16963=16 963,000 [B] 
Celkem: A+B=17 180,000 [C]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</si>
  <si>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</si>
  <si>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18</t>
  </si>
  <si>
    <t>574C46</t>
  </si>
  <si>
    <t>ASFALTOVÝ BETON PRO LOŽNÍ VRSTVY ACL 16+, TL. 50MM</t>
  </si>
  <si>
    <t>obnova vozovky ACL 16+ 16963+(0,1*4232)=17 386,200 [A]</t>
  </si>
  <si>
    <t>19</t>
  </si>
  <si>
    <t>574E46</t>
  </si>
  <si>
    <t>ASFALTOVÝ BETON PRO PODKLADNÍ VRSTVY ACP 16+, TL. 50MM</t>
  </si>
  <si>
    <t>obnova podkladní vrstvy ACP 16+ 850+(0,18*425)=926,500 [B]</t>
  </si>
  <si>
    <t>20</t>
  </si>
  <si>
    <t>587206</t>
  </si>
  <si>
    <t>PŘEDLÁŽDĚNÍ KRYTU Z BETONOVÝCH DLAŽDIC SE ZÁMKEM</t>
  </si>
  <si>
    <t>dlažba bude očištěna a využita zpětně 
výměra dle Microstation</t>
  </si>
  <si>
    <t>předláždění chodníku st. vpravo: 0,038;0,087 20=20,000 [A]</t>
  </si>
  <si>
    <t>- pod pojmem *předláždění* se rozumí rozebrání stávající dlažby a pokládka dlažby ze stávajícího dlažebního materiálu (bez dodávky nového) 
- zahrnuje nezbytnou manipulaci s tímto materiálem (nakládání, doprava, složení, očištění) 
- dodání a rozprostření materiálu pro lože a jeho tloušťku předepsanou dokumentací a pro předepsanou výplň spar 
- eventuelní doplnění plochy s použitím nového materiálu se vykazuje v položce č.582</t>
  </si>
  <si>
    <t>21</t>
  </si>
  <si>
    <t>58910</t>
  </si>
  <si>
    <t>VÝPLŇ SPAR ASFALTEM</t>
  </si>
  <si>
    <t>VČETNĚ PROŘEZÁNÍ 
napojení asf. sjezdů, místních a účelových komunikací 
st. vlevo: 0,298;0,698;1,810 
st. vpravo: 0,163;0,247;0,294;0,437;0,992;1,170 
výměra dle Microstation</t>
  </si>
  <si>
    <t>napojení 41+30+16,8+41,3+15+6,5+19,7+69,5+13,7=253,500 [A] 
podélná pracovní spára 2116=2 116,000 [B] 
Celkem: A+B=2 369,500 [C]</t>
  </si>
  <si>
    <t>položka zahrnuje: 
- dodávku předepsaného materiálu 
- vyčištění a výplň spar tímto materiálem</t>
  </si>
  <si>
    <t>Úpravy povrchů, podlahy, výplně otvorů</t>
  </si>
  <si>
    <t>22</t>
  </si>
  <si>
    <t>626112</t>
  </si>
  <si>
    <t>REPROFILACE PODHLEDŮ, SVISLÝCH PLOCH SANAČNÍ MALTOU JEDNOVRST TL 20MM</t>
  </si>
  <si>
    <t>propustky st.0,136;0,802;1,835 
st.0,136 včetně ploch stěn mezi výtokem a mostem pro pěší 
nanesení sanační malty (rekonstrukce – reprofilace - čela a římsy)</t>
  </si>
  <si>
    <t>23,6+10+22+20=75,600 [A]</t>
  </si>
  <si>
    <t>položka zahrnuje: 
dodávku veškerého materiálu potřebného pro předepsanou úpravu v předepsané kvalitě 
nutné vyspravení podkladu, případně zatření spar zdiva 
položení vrstvy v předepsané tloušťce 
potřebná lešení a podpěrné konstrukce</t>
  </si>
  <si>
    <t>23</t>
  </si>
  <si>
    <t>626121</t>
  </si>
  <si>
    <t>REPROFIL PODHL, SVIS PLOCH SANAČ MALTOU DVOUVRST TL DO 40MM</t>
  </si>
  <si>
    <t>st. 0,136 svislé stěny mezi výtokem a mostem pro pěší</t>
  </si>
  <si>
    <t>10=10,000 [A]</t>
  </si>
  <si>
    <t>24</t>
  </si>
  <si>
    <t>62641</t>
  </si>
  <si>
    <t>SJEDNOCUJÍCÍ STĚRKA JEMNOU MALTOU TL CCA 2MM</t>
  </si>
  <si>
    <t>propustky st.0,136;0,802;1,835 
st.0,136 včetně ploch stěn mezi výtokem a mostem pro pěší 
Spolu se sjednocujícím barevným nátěrem barvy betonu</t>
  </si>
  <si>
    <t>Přidružená stavební výroba</t>
  </si>
  <si>
    <t>25</t>
  </si>
  <si>
    <t>78382</t>
  </si>
  <si>
    <t>NÁTĚRY BETON KONSTR TYP S2 (OS-B)</t>
  </si>
  <si>
    <t>propustky st.0,136;0,802;1,835 
sjednocující nátěr typu S2 na římsách</t>
  </si>
  <si>
    <t>1,8+1,2+1,5+1,4+1,3+1,3=8,500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</si>
  <si>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</si>
  <si>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26</t>
  </si>
  <si>
    <t>78383</t>
  </si>
  <si>
    <t>NÁTĚRY BETON KONSTR TYP S4 (OS-C)</t>
  </si>
  <si>
    <t>propustky st.0,136;0,802;1,835 
sjednocující nátěr typu S4 na římsách</t>
  </si>
  <si>
    <t>3,5+2,3+1,8+1,2+2,8+2,7+1,5+1,4+2,5+2,5+1,3+1,3=24,800 [A]</t>
  </si>
  <si>
    <t>Ostatní konstrukce a práce</t>
  </si>
  <si>
    <t>27</t>
  </si>
  <si>
    <t>9112A3</t>
  </si>
  <si>
    <t>ZÁBRADLÍ MOSTNÍ S VODOR MADLY - DEMONTÁŽ S PŘESUNEM</t>
  </si>
  <si>
    <t>odstranění zábradlí pro nová svodidla 
st. vlevo i vpravo: 0,772-0,832;1,812-1872; 
odvoz a likvidace v režii zhotovitele 
výměra dle Microstation</t>
  </si>
  <si>
    <t>4*3=12,000 [A]</t>
  </si>
  <si>
    <t>položka zahrnuje: 
- demontáž a odstranění zařízení 
- jeho odvoz na předepsané místo</t>
  </si>
  <si>
    <t>28</t>
  </si>
  <si>
    <t>9113A1</t>
  </si>
  <si>
    <t>SVODIDLO OCEL SILNIČ JEDNOSTR, ÚROVEŇ ZADRŽ N1, N2 - DODÁVKA A MONTÁŽ</t>
  </si>
  <si>
    <t>nová svodidla JSNH4/N2 včetně náběhů 
st. vlevo i vpravo: 0,772-0,832;1,812-1872; 
výměra dle Microstation</t>
  </si>
  <si>
    <t>4*60=240,000 [A]</t>
  </si>
  <si>
    <t>položka zahrnuje: 
- kompletní dodávku všech dílů ocelového svodidla s předepsanou povrchovou úpravou včetně spojovacích prvků 
- montáž a osazení svodidla, osazení sloupků zaberaněním nebo osazením do betonových bloků (včetně betonových bloků a nutných zemních prací 
- ukončení zapuštěním do betonových bloků (včetně betonového bloku a nutných zemních prací) nebo koncovkou 
- přechod na jiný typ svodidla nebo přes mostní závěr 
- ochranu proti bludným proudům a vývody pro jejich měření 
nezahrnuje odrazky nebo retroreflexní fólie</t>
  </si>
  <si>
    <t>29</t>
  </si>
  <si>
    <t>91228</t>
  </si>
  <si>
    <t>SMĚROVÉ SLOUPKY Z PLAST HMOT VČETNĚ ODRAZNÉHO PÁSKU</t>
  </si>
  <si>
    <t>KUS</t>
  </si>
  <si>
    <t>výměna stávajících červených směrových sloupků ve sjezdech 
st. vlevo: 0,163;0,437;0,885;0,945;0,992;1,170 
st. vpravo: 1,180</t>
  </si>
  <si>
    <t>červené 14=14,000 [A]</t>
  </si>
  <si>
    <t>položka zahrnuje: 
- dodání a osazení sloupku včetně nutných zemních prací 
- vnitrostaveništní a mimostaveništní doprava 
- odrazky plastové nebo z retroreflexní fólie</t>
  </si>
  <si>
    <t>30</t>
  </si>
  <si>
    <t>výměna stávajících směrových sloupků</t>
  </si>
  <si>
    <t>bílé 88=88,000 [A]</t>
  </si>
  <si>
    <t>31</t>
  </si>
  <si>
    <t>912283</t>
  </si>
  <si>
    <t>SMĚROVÉ SLOUPKY Z PLAST HMOT - DEMONTÁŽ A ODVOZ</t>
  </si>
  <si>
    <t>výměna stávajících směrových sloupků a ve sjezdech 
st. vlevo: 0,163;0,437;0,885;0,945;0,992;1,170 
st. vpravo: 1,180 
odvoz a likvidace v režii zhotovitele</t>
  </si>
  <si>
    <t>červené 14=14,000 [A] 
bílé 81=81,000 [B] 
Celkem: A+B=95,000 [C]</t>
  </si>
  <si>
    <t>položka zahrnuje demontáž stávajícího sloupku, jeho odvoz do skladu nebo na skládku</t>
  </si>
  <si>
    <t>32</t>
  </si>
  <si>
    <t>91238</t>
  </si>
  <si>
    <t>SMĚROVÉ SLOUPKY Z PLAST HMOT - NÁSTAVCE NA SVODIDLA VČETNĚ ODRAZNÉHO PÁSKU</t>
  </si>
  <si>
    <t>na nových svodidlech 4*2=8,000 [A]</t>
  </si>
  <si>
    <t>33</t>
  </si>
  <si>
    <t>914113</t>
  </si>
  <si>
    <t>DOPRAVNÍ ZNAČKY ZÁKLADNÍ VELIKOSTI OCELOVÉ NEREFLEXNÍ - DEMONTÁŽ</t>
  </si>
  <si>
    <t>odvoz a likvidace v režii zhotovitele</t>
  </si>
  <si>
    <t>odstranění stávající DZ (A7a+E7a) st. 0,240 vpravo 2=2,000 [A]</t>
  </si>
  <si>
    <t>Položka zahrnuje odstranění, demontáž a odklizení materiálu s odvozem na předepsané místo</t>
  </si>
  <si>
    <t>34</t>
  </si>
  <si>
    <t>914923</t>
  </si>
  <si>
    <t>SLOUPKY A STOJKY DZ Z OCEL TRUBEK DO PATKY DEMONTÁŽ</t>
  </si>
  <si>
    <t>odstranění stávajícího sloupku DZ st. 0,240 vpravo 1=1,000 [A]</t>
  </si>
  <si>
    <t>35</t>
  </si>
  <si>
    <t>915221</t>
  </si>
  <si>
    <t>VODOR DOPRAV ZNAČ PLASTEM STRUKTURÁLNÍ NEHLUČNÉ - DOD A POKLÁDKA</t>
  </si>
  <si>
    <t>V1a (0,125) 0,125*47,5=5,938 [A] 
V2b (3/1,5/0,125) 0,125*174*0,66=14,355 [B] 
V2b (3/6/0,125) 0,125*1895,5*0,33=78,189 [C] 
Celkem: A+B+C=98,482 [D]</t>
  </si>
  <si>
    <t>položka zahrnuje: 
- dodání a pokládku nátěrového materiálu (měří se pouze natíraná plocha) 
- předznačení a reflexní úpravu</t>
  </si>
  <si>
    <t>36</t>
  </si>
  <si>
    <t>915231</t>
  </si>
  <si>
    <t>VODOR DOPRAV ZNAČ PLASTEM PROFIL ZVUČÍCÍ - DOD A POKLÁDKA</t>
  </si>
  <si>
    <t>V4 (0,125) 4124,5=4 124,500 [A] 
V4 (0,5/0,5/0,125) 0,125*108*0,5=6,750 [B] 
Celkem: A+B=4 131,250 [C]</t>
  </si>
  <si>
    <t>37</t>
  </si>
  <si>
    <t>917223</t>
  </si>
  <si>
    <t>SILNIČNÍ A CHODNÍKOVÉ OBRUBY Z BETONOVÝCH OBRUBNÍKŮ ŠÍŘ 100MM</t>
  </si>
  <si>
    <t>propustky st. 0,136;0,802;1,835 
výměra dle Microstation</t>
  </si>
  <si>
    <t>obruba 100/10/20 do bet C20/25 pro zapření dlažby u propůstků 14+13+12=39,000 [A]</t>
  </si>
  <si>
    <t>Položka zahrnuje: 
dodání a pokládku betonových obrubníků o rozměrech předepsaných zadávací dokumentací 
betonové lože i boční betonovou opěrku.</t>
  </si>
  <si>
    <t>38</t>
  </si>
  <si>
    <t>93808</t>
  </si>
  <si>
    <t>OČIŠTĚNÍ VOZOVEK ZAMETENÍM</t>
  </si>
  <si>
    <t>16963+850+217=18 030,000 [A]</t>
  </si>
  <si>
    <t>položka zahrnuje očištění předepsaným způsobem včetně odklizení vzniklého odpadu</t>
  </si>
  <si>
    <t>39</t>
  </si>
  <si>
    <t>938544</t>
  </si>
  <si>
    <t>OČIŠTĚNÍ BETON KONSTR OTRYSKÁNÍM TLAK VODOU PŘES 1000 BARŮ</t>
  </si>
  <si>
    <t>propustky st.0,136;0,802;1,835 
st.0,136 včetně ploch stěn mezi výtokem a mostem pro pěší 
otryskání poškozených částí</t>
  </si>
  <si>
    <t>23,6+10+23+20=76,600 [A]</t>
  </si>
  <si>
    <t>SO 801</t>
  </si>
  <si>
    <t>DIO</t>
  </si>
  <si>
    <t>914132</t>
  </si>
  <si>
    <t>DOPRAVNÍ ZNAČKY ZÁKLADNÍ VELIKOSTI OCELOVÉ FÓLIE TŘ 2 - MONTÁŽ S PŘEMÍSTĚNÍM</t>
  </si>
  <si>
    <t>včetně přesunů podle etap výstavby 
viz. výkres DIO</t>
  </si>
  <si>
    <t>položka zahrnuje: 
- dopravu demontované značky z dočasné skládky 
- osazení a montáž značky na místě určeném projektem 
- nutnou opravu poškozených částí 
nezahrnuje dodávku značky</t>
  </si>
  <si>
    <t>914133</t>
  </si>
  <si>
    <t>DOPRAVNÍ ZNAČKY ZÁKLADNÍ VELIKOSTI OCELOVÉ FÓLIE TŘ 2 - DEMONTÁŽ</t>
  </si>
  <si>
    <t>včetně přesunů podle etap výstavby</t>
  </si>
  <si>
    <t>914139</t>
  </si>
  <si>
    <t>DOPRAV ZNAČKY ZÁKLAD VEL OCEL FÓLIE TŘ 2 - NÁJEMNÉ</t>
  </si>
  <si>
    <t>KSDEN</t>
  </si>
  <si>
    <t>označení pracovních míst na dobu 39 dní</t>
  </si>
  <si>
    <t>39*19=741,000 [A]</t>
  </si>
  <si>
    <t>položka zahrnuje sazbu za pronájem dopravních značek a zařízení, počet jednotek je určen jako součin počtu značek a počtu dní použití</t>
  </si>
  <si>
    <t>914922</t>
  </si>
  <si>
    <t>SLOUPKY A STOJKY DZ Z OCEL TRUBEK DO PATKY MONTÁŽ S PŘESUNEM</t>
  </si>
  <si>
    <t>položka zahrnuje: 
- dopravu demontovaného zařízení z dočasné skládky 
- osazení a montáž zařízení na místě určeném projektem 
- nutnou opravu poškozených částí 
nezahrnuje dodávku sloupku, stojky a upevňovacího zařízení</t>
  </si>
  <si>
    <t>914929</t>
  </si>
  <si>
    <t>SLOUPKY A STOJKY DZ Z OCEL TRUBEK DO PATKY NÁJEMNÉ</t>
  </si>
  <si>
    <t>39*16=624,000 [A]</t>
  </si>
  <si>
    <t>položka zahrnuje sazbu za pronájem dopravních značek a zařízení. Počet měrných jednotek se určí jako součin počtu sloupků a počtu dní použití</t>
  </si>
  <si>
    <t>916112</t>
  </si>
  <si>
    <t>DOPRAV SVĚTLO VÝSTRAŽ SAMOSTATNÉ - MONTÁŽ S PŘESUNEM</t>
  </si>
  <si>
    <t>položka zahrnuje: 
- přemístění zařízení z dočasné skládky a jeho osazení a montáž na místě určeném projektem 
- údržbu po celou dobu trvání funkce, náhradu zničených nebo ztracených kusů, nutnou opravu poškozených částí 
- napájení z baterie včetně záložní baterie</t>
  </si>
  <si>
    <t>916113</t>
  </si>
  <si>
    <t>DOPRAV SVĚTLO VÝSTRAŽ SAMOSTATNÉ - DEMONTÁŽ</t>
  </si>
  <si>
    <t>Položka zahrnuje odstranění, demontáž a odklizení zařízení s odvozem na předepsané místo</t>
  </si>
  <si>
    <t>916119</t>
  </si>
  <si>
    <t>DOPRAV SVĚTLO VÝSTRAŽ SAMOSTATNÉ - NÁJEMNÉ</t>
  </si>
  <si>
    <t>39*4=156,000 [A]</t>
  </si>
  <si>
    <t>položka zahrnuje sazbu za pronájem zařízení. Počet měrných jednotek se určí jako součin počtu zařízení a počtu dní použití.</t>
  </si>
  <si>
    <t>916152</t>
  </si>
  <si>
    <t>SEMAFOROVÁ PŘENOSNÁ SOUPRAVA - MONTÁŽ S PŘESUNEM</t>
  </si>
  <si>
    <t>916153</t>
  </si>
  <si>
    <t>SEMAFOROVÁ PŘENOSNÁ SOUPRAVA - DEMONTÁŽ</t>
  </si>
  <si>
    <t>916159</t>
  </si>
  <si>
    <t>SEMAFOROVÁ PŘENOSNÁ SOUPRAVA - NÁJEMNÉ</t>
  </si>
  <si>
    <t>39*1=39,000 [A]</t>
  </si>
  <si>
    <t>916322</t>
  </si>
  <si>
    <t>DOPRAVNÍ ZÁBRANY Z2 S FÓLIÍ TŘ 2 - MONTÁŽ S PŘESUNEM</t>
  </si>
  <si>
    <t>položka zahrnuje: 
- přemístění zařízení z dočasné skládky a jeho osazení a montáž na místě určeném projektem 
- údržbu po celou dobu trvání funkce, náhradu zničených nebo ztracených kusů, nutnou opravu poškozených částí</t>
  </si>
  <si>
    <t>916323</t>
  </si>
  <si>
    <t>DOPRAVNÍ ZÁBRANY Z2 S FÓLIÍ TŘ 2 - DEMONTÁŽ</t>
  </si>
  <si>
    <t>916329</t>
  </si>
  <si>
    <t>DOPRAVNÍ ZÁBRANY Z2 S FÓLIÍ TŘ 2 - NÁJEMNÉ</t>
  </si>
  <si>
    <t>39*2=78,000 [A]</t>
  </si>
  <si>
    <t>916362</t>
  </si>
  <si>
    <t>SMĚROVACÍ DESKY Z4 OBOUSTR S FÓLIÍ TŘ 2 - MONTÁŽ S PŘESUNEM</t>
  </si>
  <si>
    <t>916363</t>
  </si>
  <si>
    <t>SMĚROVACÍ DESKY Z4 OBOUSTR S FÓLIÍ TŘ 2 - DEMONTÁŽ</t>
  </si>
  <si>
    <t>916369</t>
  </si>
  <si>
    <t>SMĚROVACÍ DESKY Z4 OBOUSTR S FÓLIÍ TŘ 2 - NÁJEMNÉ</t>
  </si>
  <si>
    <t>39*25=975,000 [A]</t>
  </si>
  <si>
    <t>916722</t>
  </si>
  <si>
    <t>UPEVŇOVACÍ KONSTR - PODKLADNÍ DESKA OD 28KG - MONTÁŽ S PŘESUNEM</t>
  </si>
  <si>
    <t>pro směrové desky Z4 25=25,000 [A] 
pro přechodné DZ včetně zábran Z2 16=16,000 [B] 
Celkem: A+B=41,000 [C]</t>
  </si>
  <si>
    <t>916723</t>
  </si>
  <si>
    <t>UPEVŇOVACÍ KONSTR - PODKLADNÍ DESKA OD 28KG - DEMONTÁŽ</t>
  </si>
  <si>
    <t>916729</t>
  </si>
  <si>
    <t>UPEVŇOVACÍ KONSTR - PODKL DESKA OD 28KG - NÁJEMNÉ</t>
  </si>
  <si>
    <t>39*41=1 599,000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</si>
</sst>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5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sharedStrings" Target="sharedStrings.xml" /><Relationship Id="rId8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SUM(C10:C13)</f>
      </c>
      <c s="1"/>
      <c s="1"/>
    </row>
    <row r="7" spans="1:5" ht="12.75" customHeight="1">
      <c r="A7" s="1"/>
      <c s="4" t="s">
        <v>5</v>
      </c>
      <c s="7">
        <f>SUM(E10:E13)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19" t="s">
        <v>28</v>
      </c>
      <c s="19" t="s">
        <v>29</v>
      </c>
      <c s="20">
        <f>'000_Ostatní'!I3</f>
      </c>
      <c s="20">
        <f>'000_Ostatní'!O2</f>
      </c>
      <c s="20">
        <f>C10+D10</f>
      </c>
    </row>
    <row r="11" spans="1:5" ht="12.75" customHeight="1">
      <c r="A11" s="19" t="s">
        <v>66</v>
      </c>
      <c s="19" t="s">
        <v>29</v>
      </c>
      <c s="20">
        <f>'000_Vedlejší'!I3</f>
      </c>
      <c s="20">
        <f>'000_Vedlejší'!O2</f>
      </c>
      <c s="20">
        <f>C11+D11</f>
      </c>
    </row>
    <row r="12" spans="1:5" ht="12.75" customHeight="1">
      <c r="A12" s="40" t="s">
        <v>86</v>
      </c>
      <c s="40" t="s">
        <v>87</v>
      </c>
      <c s="41">
        <f>'SO 101'!I3</f>
      </c>
      <c s="41">
        <f>'SO 101'!O2</f>
      </c>
      <c s="41">
        <f>C12+D12</f>
      </c>
    </row>
    <row r="13" spans="1:5" ht="12.75" customHeight="1">
      <c r="A13" s="40" t="s">
        <v>287</v>
      </c>
      <c s="40" t="s">
        <v>288</v>
      </c>
      <c s="41">
        <f>'SO 801'!I3</f>
      </c>
      <c s="41">
        <f>'SO 801'!O2</f>
      </c>
      <c s="41">
        <f>C13+D13</f>
      </c>
    </row>
  </sheetData>
  <sheetProtection sheet="1" objects="1" scenarios="1"/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28</v>
      </c>
      <c s="39">
        <f>0+I9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28</v>
      </c>
      <c s="6"/>
      <c s="18" t="s">
        <v>29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31</v>
      </c>
      <c s="25"/>
      <c s="27" t="s">
        <v>48</v>
      </c>
      <c s="25"/>
      <c s="25"/>
      <c s="25"/>
      <c s="28">
        <f>0+Q9</f>
      </c>
      <c r="O9">
        <f>0+R9</f>
      </c>
      <c r="Q9">
        <f>0+I10+I14+I18</f>
      </c>
      <c>
        <f>0+O10+O14+O18</f>
      </c>
    </row>
    <row r="10" spans="1:16" ht="12.75">
      <c r="A10" s="24" t="s">
        <v>49</v>
      </c>
      <c s="29" t="s">
        <v>33</v>
      </c>
      <c s="29" t="s">
        <v>50</v>
      </c>
      <c s="24" t="s">
        <v>51</v>
      </c>
      <c s="30" t="s">
        <v>52</v>
      </c>
      <c s="31" t="s">
        <v>53</v>
      </c>
      <c s="32">
        <v>1</v>
      </c>
      <c s="33">
        <v>0</v>
      </c>
      <c s="34">
        <f>ROUND(ROUND(H10,2)*ROUND(G10,3),2)</f>
      </c>
      <c r="O10">
        <f>(I10*21)/100</f>
      </c>
      <c t="s">
        <v>27</v>
      </c>
    </row>
    <row r="11" spans="1:5" ht="12.75">
      <c r="A11" s="35" t="s">
        <v>54</v>
      </c>
      <c r="E11" s="36" t="s">
        <v>55</v>
      </c>
    </row>
    <row r="12" spans="1:5" ht="12.75">
      <c r="A12" s="37" t="s">
        <v>56</v>
      </c>
      <c r="E12" s="38" t="s">
        <v>51</v>
      </c>
    </row>
    <row r="13" spans="1:5" ht="12.75">
      <c r="A13" t="s">
        <v>57</v>
      </c>
      <c r="E13" s="36" t="s">
        <v>58</v>
      </c>
    </row>
    <row r="14" spans="1:16" ht="12.75">
      <c r="A14" s="24" t="s">
        <v>49</v>
      </c>
      <c s="29" t="s">
        <v>27</v>
      </c>
      <c s="29" t="s">
        <v>59</v>
      </c>
      <c s="24" t="s">
        <v>51</v>
      </c>
      <c s="30" t="s">
        <v>60</v>
      </c>
      <c s="31" t="s">
        <v>53</v>
      </c>
      <c s="32">
        <v>1</v>
      </c>
      <c s="33">
        <v>0</v>
      </c>
      <c s="34">
        <f>ROUND(ROUND(H14,2)*ROUND(G14,3),2)</f>
      </c>
      <c r="O14">
        <f>(I14*21)/100</f>
      </c>
      <c t="s">
        <v>27</v>
      </c>
    </row>
    <row r="15" spans="1:5" ht="25.5">
      <c r="A15" s="35" t="s">
        <v>54</v>
      </c>
      <c r="E15" s="36" t="s">
        <v>61</v>
      </c>
    </row>
    <row r="16" spans="1:5" ht="12.75">
      <c r="A16" s="37" t="s">
        <v>56</v>
      </c>
      <c r="E16" s="38" t="s">
        <v>51</v>
      </c>
    </row>
    <row r="17" spans="1:5" ht="12.75">
      <c r="A17" t="s">
        <v>57</v>
      </c>
      <c r="E17" s="36" t="s">
        <v>58</v>
      </c>
    </row>
    <row r="18" spans="1:16" ht="12.75">
      <c r="A18" s="24" t="s">
        <v>49</v>
      </c>
      <c s="29" t="s">
        <v>26</v>
      </c>
      <c s="29" t="s">
        <v>62</v>
      </c>
      <c s="24" t="s">
        <v>51</v>
      </c>
      <c s="30" t="s">
        <v>63</v>
      </c>
      <c s="31" t="s">
        <v>53</v>
      </c>
      <c s="32">
        <v>1</v>
      </c>
      <c s="33">
        <v>0</v>
      </c>
      <c s="34">
        <f>ROUND(ROUND(H18,2)*ROUND(G18,3),2)</f>
      </c>
      <c r="O18">
        <f>(I18*21)/100</f>
      </c>
      <c t="s">
        <v>27</v>
      </c>
    </row>
    <row r="19" spans="1:5" ht="12.75">
      <c r="A19" s="35" t="s">
        <v>54</v>
      </c>
      <c r="E19" s="36" t="s">
        <v>64</v>
      </c>
    </row>
    <row r="20" spans="1:5" ht="12.75">
      <c r="A20" s="37" t="s">
        <v>56</v>
      </c>
      <c r="E20" s="38" t="s">
        <v>51</v>
      </c>
    </row>
    <row r="21" spans="1:5" ht="63.75">
      <c r="A21" t="s">
        <v>57</v>
      </c>
      <c r="E21" s="36" t="s">
        <v>65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66</v>
      </c>
      <c s="39">
        <f>0+I9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66</v>
      </c>
      <c s="6"/>
      <c s="18" t="s">
        <v>29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31</v>
      </c>
      <c s="25"/>
      <c s="27" t="s">
        <v>48</v>
      </c>
      <c s="25"/>
      <c s="25"/>
      <c s="25"/>
      <c s="28">
        <f>0+Q9</f>
      </c>
      <c r="O9">
        <f>0+R9</f>
      </c>
      <c r="Q9">
        <f>0+I10+I14+I18+I22+I26+I30+I34+I38</f>
      </c>
      <c>
        <f>0+O10+O14+O18+O22+O26+O30+O34+O38</f>
      </c>
    </row>
    <row r="10" spans="1:16" ht="12.75">
      <c r="A10" s="24" t="s">
        <v>49</v>
      </c>
      <c s="29" t="s">
        <v>33</v>
      </c>
      <c s="29" t="s">
        <v>67</v>
      </c>
      <c s="24" t="s">
        <v>68</v>
      </c>
      <c s="30" t="s">
        <v>69</v>
      </c>
      <c s="31" t="s">
        <v>53</v>
      </c>
      <c s="32">
        <v>1</v>
      </c>
      <c s="33">
        <v>0</v>
      </c>
      <c s="34">
        <f>ROUND(ROUND(H10,2)*ROUND(G10,3),2)</f>
      </c>
      <c r="O10">
        <f>(I10*21)/100</f>
      </c>
      <c t="s">
        <v>27</v>
      </c>
    </row>
    <row r="11" spans="1:5" ht="12.75">
      <c r="A11" s="35" t="s">
        <v>54</v>
      </c>
      <c r="E11" s="36" t="s">
        <v>51</v>
      </c>
    </row>
    <row r="12" spans="1:5" ht="12.75">
      <c r="A12" s="37" t="s">
        <v>56</v>
      </c>
      <c r="E12" s="38" t="s">
        <v>51</v>
      </c>
    </row>
    <row r="13" spans="1:5" ht="12.75">
      <c r="A13" t="s">
        <v>57</v>
      </c>
      <c r="E13" s="36" t="s">
        <v>51</v>
      </c>
    </row>
    <row r="14" spans="1:16" ht="12.75">
      <c r="A14" s="24" t="s">
        <v>49</v>
      </c>
      <c s="29" t="s">
        <v>27</v>
      </c>
      <c s="29" t="s">
        <v>70</v>
      </c>
      <c s="24" t="s">
        <v>68</v>
      </c>
      <c s="30" t="s">
        <v>71</v>
      </c>
      <c s="31" t="s">
        <v>53</v>
      </c>
      <c s="32">
        <v>1</v>
      </c>
      <c s="33">
        <v>0</v>
      </c>
      <c s="34">
        <f>ROUND(ROUND(H14,2)*ROUND(G14,3),2)</f>
      </c>
      <c r="O14">
        <f>(I14*21)/100</f>
      </c>
      <c t="s">
        <v>27</v>
      </c>
    </row>
    <row r="15" spans="1:5" ht="12.75">
      <c r="A15" s="35" t="s">
        <v>54</v>
      </c>
      <c r="E15" s="36" t="s">
        <v>51</v>
      </c>
    </row>
    <row r="16" spans="1:5" ht="12.75">
      <c r="A16" s="37" t="s">
        <v>56</v>
      </c>
      <c r="E16" s="38" t="s">
        <v>51</v>
      </c>
    </row>
    <row r="17" spans="1:5" ht="12.75">
      <c r="A17" t="s">
        <v>57</v>
      </c>
      <c r="E17" s="36" t="s">
        <v>51</v>
      </c>
    </row>
    <row r="18" spans="1:16" ht="25.5">
      <c r="A18" s="24" t="s">
        <v>49</v>
      </c>
      <c s="29" t="s">
        <v>26</v>
      </c>
      <c s="29" t="s">
        <v>72</v>
      </c>
      <c s="24" t="s">
        <v>68</v>
      </c>
      <c s="30" t="s">
        <v>73</v>
      </c>
      <c s="31" t="s">
        <v>53</v>
      </c>
      <c s="32">
        <v>1</v>
      </c>
      <c s="33">
        <v>0</v>
      </c>
      <c s="34">
        <f>ROUND(ROUND(H18,2)*ROUND(G18,3),2)</f>
      </c>
      <c r="O18">
        <f>(I18*21)/100</f>
      </c>
      <c t="s">
        <v>27</v>
      </c>
    </row>
    <row r="19" spans="1:5" ht="12.75">
      <c r="A19" s="35" t="s">
        <v>54</v>
      </c>
      <c r="E19" s="36" t="s">
        <v>51</v>
      </c>
    </row>
    <row r="20" spans="1:5" ht="12.75">
      <c r="A20" s="37" t="s">
        <v>56</v>
      </c>
      <c r="E20" s="38" t="s">
        <v>51</v>
      </c>
    </row>
    <row r="21" spans="1:5" ht="12.75">
      <c r="A21" t="s">
        <v>57</v>
      </c>
      <c r="E21" s="36" t="s">
        <v>51</v>
      </c>
    </row>
    <row r="22" spans="1:16" ht="25.5">
      <c r="A22" s="24" t="s">
        <v>49</v>
      </c>
      <c s="29" t="s">
        <v>37</v>
      </c>
      <c s="29" t="s">
        <v>74</v>
      </c>
      <c s="24" t="s">
        <v>68</v>
      </c>
      <c s="30" t="s">
        <v>75</v>
      </c>
      <c s="31" t="s">
        <v>53</v>
      </c>
      <c s="32">
        <v>1</v>
      </c>
      <c s="33">
        <v>0</v>
      </c>
      <c s="34">
        <f>ROUND(ROUND(H22,2)*ROUND(G22,3),2)</f>
      </c>
      <c r="O22">
        <f>(I22*21)/100</f>
      </c>
      <c t="s">
        <v>27</v>
      </c>
    </row>
    <row r="23" spans="1:5" ht="12.75">
      <c r="A23" s="35" t="s">
        <v>54</v>
      </c>
      <c r="E23" s="36" t="s">
        <v>51</v>
      </c>
    </row>
    <row r="24" spans="1:5" ht="12.75">
      <c r="A24" s="37" t="s">
        <v>56</v>
      </c>
      <c r="E24" s="38" t="s">
        <v>51</v>
      </c>
    </row>
    <row r="25" spans="1:5" ht="12.75">
      <c r="A25" t="s">
        <v>57</v>
      </c>
      <c r="E25" s="36" t="s">
        <v>51</v>
      </c>
    </row>
    <row r="26" spans="1:16" ht="25.5">
      <c r="A26" s="24" t="s">
        <v>49</v>
      </c>
      <c s="29" t="s">
        <v>39</v>
      </c>
      <c s="29" t="s">
        <v>76</v>
      </c>
      <c s="24" t="s">
        <v>68</v>
      </c>
      <c s="30" t="s">
        <v>77</v>
      </c>
      <c s="31" t="s">
        <v>53</v>
      </c>
      <c s="32">
        <v>1</v>
      </c>
      <c s="33">
        <v>0</v>
      </c>
      <c s="34">
        <f>ROUND(ROUND(H26,2)*ROUND(G26,3),2)</f>
      </c>
      <c r="O26">
        <f>(I26*21)/100</f>
      </c>
      <c t="s">
        <v>27</v>
      </c>
    </row>
    <row r="27" spans="1:5" ht="12.75">
      <c r="A27" s="35" t="s">
        <v>54</v>
      </c>
      <c r="E27" s="36" t="s">
        <v>51</v>
      </c>
    </row>
    <row r="28" spans="1:5" ht="12.75">
      <c r="A28" s="37" t="s">
        <v>56</v>
      </c>
      <c r="E28" s="38" t="s">
        <v>51</v>
      </c>
    </row>
    <row r="29" spans="1:5" ht="12.75">
      <c r="A29" t="s">
        <v>57</v>
      </c>
      <c r="E29" s="36" t="s">
        <v>51</v>
      </c>
    </row>
    <row r="30" spans="1:16" ht="25.5">
      <c r="A30" s="24" t="s">
        <v>49</v>
      </c>
      <c s="29" t="s">
        <v>41</v>
      </c>
      <c s="29" t="s">
        <v>78</v>
      </c>
      <c s="24" t="s">
        <v>68</v>
      </c>
      <c s="30" t="s">
        <v>79</v>
      </c>
      <c s="31" t="s">
        <v>53</v>
      </c>
      <c s="32">
        <v>1</v>
      </c>
      <c s="33">
        <v>0</v>
      </c>
      <c s="34">
        <f>ROUND(ROUND(H30,2)*ROUND(G30,3),2)</f>
      </c>
      <c r="O30">
        <f>(I30*21)/100</f>
      </c>
      <c t="s">
        <v>27</v>
      </c>
    </row>
    <row r="31" spans="1:5" ht="12.75">
      <c r="A31" s="35" t="s">
        <v>54</v>
      </c>
      <c r="E31" s="36" t="s">
        <v>51</v>
      </c>
    </row>
    <row r="32" spans="1:5" ht="12.75">
      <c r="A32" s="37" t="s">
        <v>56</v>
      </c>
      <c r="E32" s="38" t="s">
        <v>51</v>
      </c>
    </row>
    <row r="33" spans="1:5" ht="12.75">
      <c r="A33" t="s">
        <v>57</v>
      </c>
      <c r="E33" s="36" t="s">
        <v>51</v>
      </c>
    </row>
    <row r="34" spans="1:16" ht="12.75">
      <c r="A34" s="24" t="s">
        <v>49</v>
      </c>
      <c s="29" t="s">
        <v>80</v>
      </c>
      <c s="29" t="s">
        <v>81</v>
      </c>
      <c s="24" t="s">
        <v>68</v>
      </c>
      <c s="30" t="s">
        <v>82</v>
      </c>
      <c s="31" t="s">
        <v>53</v>
      </c>
      <c s="32">
        <v>1</v>
      </c>
      <c s="33">
        <v>0</v>
      </c>
      <c s="34">
        <f>ROUND(ROUND(H34,2)*ROUND(G34,3),2)</f>
      </c>
      <c r="O34">
        <f>(I34*21)/100</f>
      </c>
      <c t="s">
        <v>27</v>
      </c>
    </row>
    <row r="35" spans="1:5" ht="12.75">
      <c r="A35" s="35" t="s">
        <v>54</v>
      </c>
      <c r="E35" s="36" t="s">
        <v>51</v>
      </c>
    </row>
    <row r="36" spans="1:5" ht="12.75">
      <c r="A36" s="37" t="s">
        <v>56</v>
      </c>
      <c r="E36" s="38" t="s">
        <v>51</v>
      </c>
    </row>
    <row r="37" spans="1:5" ht="12.75">
      <c r="A37" t="s">
        <v>57</v>
      </c>
      <c r="E37" s="36" t="s">
        <v>51</v>
      </c>
    </row>
    <row r="38" spans="1:16" ht="12.75">
      <c r="A38" s="24" t="s">
        <v>49</v>
      </c>
      <c s="29" t="s">
        <v>83</v>
      </c>
      <c s="29" t="s">
        <v>84</v>
      </c>
      <c s="24" t="s">
        <v>68</v>
      </c>
      <c s="30" t="s">
        <v>85</v>
      </c>
      <c s="31" t="s">
        <v>53</v>
      </c>
      <c s="32">
        <v>1</v>
      </c>
      <c s="33">
        <v>0</v>
      </c>
      <c s="34">
        <f>ROUND(ROUND(H38,2)*ROUND(G38,3),2)</f>
      </c>
      <c r="O38">
        <f>(I38*21)/100</f>
      </c>
      <c t="s">
        <v>27</v>
      </c>
    </row>
    <row r="39" spans="1:5" ht="12.75">
      <c r="A39" s="35" t="s">
        <v>54</v>
      </c>
      <c r="E39" s="36" t="s">
        <v>51</v>
      </c>
    </row>
    <row r="40" spans="1:5" ht="12.75">
      <c r="A40" s="37" t="s">
        <v>56</v>
      </c>
      <c r="E40" s="38" t="s">
        <v>51</v>
      </c>
    </row>
    <row r="41" spans="1:5" ht="12.75">
      <c r="A41" t="s">
        <v>57</v>
      </c>
      <c r="E41" s="36" t="s">
        <v>51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0+O8+O13+O50+O59+O96+O109+O118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86</v>
      </c>
      <c s="39">
        <f>0+I8+I13+I50+I59+I96+I109+I118</f>
      </c>
      <c r="O3" t="s">
        <v>23</v>
      </c>
      <c t="s">
        <v>27</v>
      </c>
    </row>
    <row r="4" spans="1:16" ht="15" customHeight="1">
      <c r="A4" t="s">
        <v>17</v>
      </c>
      <c s="16" t="s">
        <v>22</v>
      </c>
      <c s="17" t="s">
        <v>86</v>
      </c>
      <c s="6"/>
      <c s="18" t="s">
        <v>87</v>
      </c>
      <c s="6"/>
      <c s="6"/>
      <c s="25"/>
      <c s="25"/>
      <c r="O4" t="s">
        <v>24</v>
      </c>
      <c t="s">
        <v>27</v>
      </c>
    </row>
    <row r="5" spans="1:16" ht="12.75" customHeight="1">
      <c r="A5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  <c r="O5" t="s">
        <v>25</v>
      </c>
      <c t="s">
        <v>27</v>
      </c>
    </row>
    <row r="6" spans="1:9" ht="12.75" customHeight="1">
      <c r="A6" s="15"/>
      <c s="15"/>
      <c s="15"/>
      <c s="15"/>
      <c s="15"/>
      <c s="15"/>
      <c s="15"/>
      <c s="15" t="s">
        <v>43</v>
      </c>
      <c s="15" t="s">
        <v>45</v>
      </c>
    </row>
    <row r="7" spans="1:9" ht="12.75" customHeight="1">
      <c r="A7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8" spans="1:18" ht="12.75" customHeight="1">
      <c r="A8" s="25" t="s">
        <v>47</v>
      </c>
      <c s="25"/>
      <c s="26" t="s">
        <v>31</v>
      </c>
      <c s="25"/>
      <c s="27" t="s">
        <v>48</v>
      </c>
      <c s="25"/>
      <c s="25"/>
      <c s="25"/>
      <c s="28">
        <f>0+Q8</f>
      </c>
      <c r="O8">
        <f>0+R8</f>
      </c>
      <c r="Q8">
        <f>0+I9</f>
      </c>
      <c>
        <f>0+O9</f>
      </c>
    </row>
    <row r="9" spans="1:16" ht="12.75">
      <c r="A9" s="24" t="s">
        <v>49</v>
      </c>
      <c s="29" t="s">
        <v>33</v>
      </c>
      <c s="29" t="s">
        <v>88</v>
      </c>
      <c s="24" t="s">
        <v>51</v>
      </c>
      <c s="30" t="s">
        <v>89</v>
      </c>
      <c s="31" t="s">
        <v>90</v>
      </c>
      <c s="32">
        <v>2921.85</v>
      </c>
      <c s="33">
        <v>0</v>
      </c>
      <c s="34">
        <f>ROUND(ROUND(H9,2)*ROUND(G9,3),2)</f>
      </c>
      <c r="O9">
        <f>(I9*21)/100</f>
      </c>
      <c t="s">
        <v>27</v>
      </c>
    </row>
    <row r="10" spans="1:5" ht="12.75">
      <c r="A10" s="35" t="s">
        <v>54</v>
      </c>
      <c r="E10" s="36" t="s">
        <v>91</v>
      </c>
    </row>
    <row r="11" spans="1:5" ht="51">
      <c r="A11" s="37" t="s">
        <v>56</v>
      </c>
      <c r="E11" s="38" t="s">
        <v>92</v>
      </c>
    </row>
    <row r="12" spans="1:5" ht="25.5">
      <c r="A12" t="s">
        <v>57</v>
      </c>
      <c r="E12" s="36" t="s">
        <v>93</v>
      </c>
    </row>
    <row r="13" spans="1:18" ht="12.75" customHeight="1">
      <c r="A13" s="6" t="s">
        <v>47</v>
      </c>
      <c s="6"/>
      <c s="43" t="s">
        <v>33</v>
      </c>
      <c s="6"/>
      <c s="27" t="s">
        <v>94</v>
      </c>
      <c s="6"/>
      <c s="6"/>
      <c s="6"/>
      <c s="44">
        <f>0+Q13</f>
      </c>
      <c r="O13">
        <f>0+R13</f>
      </c>
      <c r="Q13">
        <f>0+I14+I18+I22+I26+I30+I34+I38+I42+I46</f>
      </c>
      <c>
        <f>0+O14+O18+O22+O26+O30+O34+O38+O42+O46</f>
      </c>
    </row>
    <row r="14" spans="1:16" ht="12.75">
      <c r="A14" s="24" t="s">
        <v>49</v>
      </c>
      <c s="29" t="s">
        <v>27</v>
      </c>
      <c s="29" t="s">
        <v>95</v>
      </c>
      <c s="24" t="s">
        <v>51</v>
      </c>
      <c s="30" t="s">
        <v>96</v>
      </c>
      <c s="31" t="s">
        <v>97</v>
      </c>
      <c s="32">
        <v>1526.67</v>
      </c>
      <c s="33">
        <v>0</v>
      </c>
      <c s="34">
        <f>ROUND(ROUND(H14,2)*ROUND(G14,3),2)</f>
      </c>
      <c r="O14">
        <f>(I14*21)/100</f>
      </c>
      <c t="s">
        <v>27</v>
      </c>
    </row>
    <row r="15" spans="1:5" ht="25.5">
      <c r="A15" s="35" t="s">
        <v>54</v>
      </c>
      <c r="E15" s="36" t="s">
        <v>98</v>
      </c>
    </row>
    <row r="16" spans="1:5" ht="12.75">
      <c r="A16" s="37" t="s">
        <v>56</v>
      </c>
      <c r="E16" s="38" t="s">
        <v>99</v>
      </c>
    </row>
    <row r="17" spans="1:5" ht="12.75">
      <c r="A17" t="s">
        <v>57</v>
      </c>
      <c r="E17" s="36" t="s">
        <v>100</v>
      </c>
    </row>
    <row r="18" spans="1:16" ht="12.75">
      <c r="A18" s="24" t="s">
        <v>49</v>
      </c>
      <c s="29" t="s">
        <v>26</v>
      </c>
      <c s="29" t="s">
        <v>95</v>
      </c>
      <c s="24" t="s">
        <v>27</v>
      </c>
      <c s="30" t="s">
        <v>96</v>
      </c>
      <c s="31" t="s">
        <v>97</v>
      </c>
      <c s="32">
        <v>8.68</v>
      </c>
      <c s="33">
        <v>0</v>
      </c>
      <c s="34">
        <f>ROUND(ROUND(H18,2)*ROUND(G18,3),2)</f>
      </c>
      <c r="O18">
        <f>(I18*21)/100</f>
      </c>
      <c t="s">
        <v>27</v>
      </c>
    </row>
    <row r="19" spans="1:5" ht="63.75">
      <c r="A19" s="35" t="s">
        <v>54</v>
      </c>
      <c r="E19" s="36" t="s">
        <v>101</v>
      </c>
    </row>
    <row r="20" spans="1:5" ht="12.75">
      <c r="A20" s="37" t="s">
        <v>56</v>
      </c>
      <c r="E20" s="38" t="s">
        <v>102</v>
      </c>
    </row>
    <row r="21" spans="1:5" ht="12.75">
      <c r="A21" t="s">
        <v>57</v>
      </c>
      <c r="E21" s="36" t="s">
        <v>100</v>
      </c>
    </row>
    <row r="22" spans="1:16" ht="12.75">
      <c r="A22" s="24" t="s">
        <v>49</v>
      </c>
      <c s="29" t="s">
        <v>37</v>
      </c>
      <c s="29" t="s">
        <v>95</v>
      </c>
      <c s="24" t="s">
        <v>26</v>
      </c>
      <c s="30" t="s">
        <v>96</v>
      </c>
      <c s="31" t="s">
        <v>97</v>
      </c>
      <c s="32">
        <v>42.5</v>
      </c>
      <c s="33">
        <v>0</v>
      </c>
      <c s="34">
        <f>ROUND(ROUND(H22,2)*ROUND(G22,3),2)</f>
      </c>
      <c r="O22">
        <f>(I22*21)/100</f>
      </c>
      <c t="s">
        <v>27</v>
      </c>
    </row>
    <row r="23" spans="1:5" ht="25.5">
      <c r="A23" s="35" t="s">
        <v>54</v>
      </c>
      <c r="E23" s="36" t="s">
        <v>98</v>
      </c>
    </row>
    <row r="24" spans="1:5" ht="12.75">
      <c r="A24" s="37" t="s">
        <v>56</v>
      </c>
      <c r="E24" s="38" t="s">
        <v>103</v>
      </c>
    </row>
    <row r="25" spans="1:5" ht="12.75">
      <c r="A25" t="s">
        <v>57</v>
      </c>
      <c r="E25" s="36" t="s">
        <v>100</v>
      </c>
    </row>
    <row r="26" spans="1:16" ht="12.75">
      <c r="A26" s="24" t="s">
        <v>49</v>
      </c>
      <c s="29" t="s">
        <v>39</v>
      </c>
      <c s="29" t="s">
        <v>104</v>
      </c>
      <c s="24" t="s">
        <v>68</v>
      </c>
      <c s="30" t="s">
        <v>105</v>
      </c>
      <c s="31" t="s">
        <v>97</v>
      </c>
      <c s="32">
        <v>5.775</v>
      </c>
      <c s="33">
        <v>0</v>
      </c>
      <c s="34">
        <f>ROUND(ROUND(H26,2)*ROUND(G26,3),2)</f>
      </c>
      <c r="O26">
        <f>(I26*21)/100</f>
      </c>
      <c t="s">
        <v>27</v>
      </c>
    </row>
    <row r="27" spans="1:5" ht="25.5">
      <c r="A27" s="35" t="s">
        <v>54</v>
      </c>
      <c r="E27" s="36" t="s">
        <v>106</v>
      </c>
    </row>
    <row r="28" spans="1:5" ht="12.75">
      <c r="A28" s="37" t="s">
        <v>56</v>
      </c>
      <c r="E28" s="38" t="s">
        <v>107</v>
      </c>
    </row>
    <row r="29" spans="1:5" ht="382.5">
      <c r="A29" t="s">
        <v>57</v>
      </c>
      <c r="E29" s="36" t="s">
        <v>108</v>
      </c>
    </row>
    <row r="30" spans="1:16" ht="12.75">
      <c r="A30" s="24" t="s">
        <v>49</v>
      </c>
      <c s="29" t="s">
        <v>41</v>
      </c>
      <c s="29" t="s">
        <v>109</v>
      </c>
      <c s="24" t="s">
        <v>51</v>
      </c>
      <c s="30" t="s">
        <v>110</v>
      </c>
      <c s="31" t="s">
        <v>111</v>
      </c>
      <c s="32">
        <v>1947</v>
      </c>
      <c s="33">
        <v>0</v>
      </c>
      <c s="34">
        <f>ROUND(ROUND(H30,2)*ROUND(G30,3),2)</f>
      </c>
      <c r="O30">
        <f>(I30*21)/100</f>
      </c>
      <c t="s">
        <v>27</v>
      </c>
    </row>
    <row r="31" spans="1:5" ht="25.5">
      <c r="A31" s="35" t="s">
        <v>54</v>
      </c>
      <c r="E31" s="36" t="s">
        <v>112</v>
      </c>
    </row>
    <row r="32" spans="1:5" ht="12.75">
      <c r="A32" s="37" t="s">
        <v>56</v>
      </c>
      <c r="E32" s="38" t="s">
        <v>113</v>
      </c>
    </row>
    <row r="33" spans="1:5" ht="63.75">
      <c r="A33" t="s">
        <v>57</v>
      </c>
      <c r="E33" s="36" t="s">
        <v>114</v>
      </c>
    </row>
    <row r="34" spans="1:16" ht="12.75">
      <c r="A34" s="24" t="s">
        <v>49</v>
      </c>
      <c s="29" t="s">
        <v>80</v>
      </c>
      <c s="29" t="s">
        <v>115</v>
      </c>
      <c s="24" t="s">
        <v>51</v>
      </c>
      <c s="30" t="s">
        <v>116</v>
      </c>
      <c s="31" t="s">
        <v>117</v>
      </c>
      <c s="32">
        <v>3877</v>
      </c>
      <c s="33">
        <v>0</v>
      </c>
      <c s="34">
        <f>ROUND(ROUND(H34,2)*ROUND(G34,3),2)</f>
      </c>
      <c r="O34">
        <f>(I34*21)/100</f>
      </c>
      <c t="s">
        <v>27</v>
      </c>
    </row>
    <row r="35" spans="1:5" ht="89.25">
      <c r="A35" s="35" t="s">
        <v>54</v>
      </c>
      <c r="E35" s="36" t="s">
        <v>118</v>
      </c>
    </row>
    <row r="36" spans="1:5" ht="38.25">
      <c r="A36" s="37" t="s">
        <v>56</v>
      </c>
      <c r="E36" s="38" t="s">
        <v>119</v>
      </c>
    </row>
    <row r="37" spans="1:5" ht="63.75">
      <c r="A37" t="s">
        <v>57</v>
      </c>
      <c r="E37" s="36" t="s">
        <v>114</v>
      </c>
    </row>
    <row r="38" spans="1:16" ht="12.75">
      <c r="A38" s="24" t="s">
        <v>49</v>
      </c>
      <c s="29" t="s">
        <v>83</v>
      </c>
      <c s="29" t="s">
        <v>120</v>
      </c>
      <c s="24" t="s">
        <v>51</v>
      </c>
      <c s="30" t="s">
        <v>121</v>
      </c>
      <c s="31" t="s">
        <v>97</v>
      </c>
      <c s="32">
        <v>5.775</v>
      </c>
      <c s="33">
        <v>0</v>
      </c>
      <c s="34">
        <f>ROUND(ROUND(H38,2)*ROUND(G38,3),2)</f>
      </c>
      <c r="O38">
        <f>(I38*21)/100</f>
      </c>
      <c t="s">
        <v>27</v>
      </c>
    </row>
    <row r="39" spans="1:5" ht="12.75">
      <c r="A39" s="35" t="s">
        <v>54</v>
      </c>
      <c r="E39" s="36" t="s">
        <v>51</v>
      </c>
    </row>
    <row r="40" spans="1:5" ht="12.75">
      <c r="A40" s="37" t="s">
        <v>56</v>
      </c>
      <c r="E40" s="38" t="s">
        <v>122</v>
      </c>
    </row>
    <row r="41" spans="1:5" ht="191.25">
      <c r="A41" t="s">
        <v>57</v>
      </c>
      <c r="E41" s="36" t="s">
        <v>123</v>
      </c>
    </row>
    <row r="42" spans="1:16" ht="12.75">
      <c r="A42" s="24" t="s">
        <v>49</v>
      </c>
      <c s="29" t="s">
        <v>44</v>
      </c>
      <c s="29" t="s">
        <v>124</v>
      </c>
      <c s="24" t="s">
        <v>51</v>
      </c>
      <c s="30" t="s">
        <v>125</v>
      </c>
      <c s="31" t="s">
        <v>97</v>
      </c>
      <c s="32">
        <v>115</v>
      </c>
      <c s="33">
        <v>0</v>
      </c>
      <c s="34">
        <f>ROUND(ROUND(H42,2)*ROUND(G42,3),2)</f>
      </c>
      <c r="O42">
        <f>(I42*21)/100</f>
      </c>
      <c t="s">
        <v>27</v>
      </c>
    </row>
    <row r="43" spans="1:5" ht="12.75">
      <c r="A43" s="35" t="s">
        <v>54</v>
      </c>
      <c r="E43" s="36" t="s">
        <v>126</v>
      </c>
    </row>
    <row r="44" spans="1:5" ht="12.75">
      <c r="A44" s="37" t="s">
        <v>56</v>
      </c>
      <c r="E44" s="38" t="s">
        <v>127</v>
      </c>
    </row>
    <row r="45" spans="1:5" ht="242.25">
      <c r="A45" t="s">
        <v>57</v>
      </c>
      <c r="E45" s="36" t="s">
        <v>128</v>
      </c>
    </row>
    <row r="46" spans="1:16" ht="12.75">
      <c r="A46" s="24" t="s">
        <v>49</v>
      </c>
      <c s="29" t="s">
        <v>46</v>
      </c>
      <c s="29" t="s">
        <v>129</v>
      </c>
      <c s="24" t="s">
        <v>51</v>
      </c>
      <c s="30" t="s">
        <v>130</v>
      </c>
      <c s="31" t="s">
        <v>111</v>
      </c>
      <c s="32">
        <v>102.5</v>
      </c>
      <c s="33">
        <v>0</v>
      </c>
      <c s="34">
        <f>ROUND(ROUND(H46,2)*ROUND(G46,3),2)</f>
      </c>
      <c r="O46">
        <f>(I46*21)/100</f>
      </c>
      <c t="s">
        <v>27</v>
      </c>
    </row>
    <row r="47" spans="1:5" ht="38.25">
      <c r="A47" s="35" t="s">
        <v>54</v>
      </c>
      <c r="E47" s="36" t="s">
        <v>131</v>
      </c>
    </row>
    <row r="48" spans="1:5" ht="12.75">
      <c r="A48" s="37" t="s">
        <v>56</v>
      </c>
      <c r="E48" s="38" t="s">
        <v>132</v>
      </c>
    </row>
    <row r="49" spans="1:5" ht="25.5">
      <c r="A49" t="s">
        <v>57</v>
      </c>
      <c r="E49" s="36" t="s">
        <v>133</v>
      </c>
    </row>
    <row r="50" spans="1:18" ht="12.75" customHeight="1">
      <c r="A50" s="6" t="s">
        <v>47</v>
      </c>
      <c s="6"/>
      <c s="43" t="s">
        <v>37</v>
      </c>
      <c s="6"/>
      <c s="27" t="s">
        <v>134</v>
      </c>
      <c s="6"/>
      <c s="6"/>
      <c s="6"/>
      <c s="44">
        <f>0+Q50</f>
      </c>
      <c r="O50">
        <f>0+R50</f>
      </c>
      <c r="Q50">
        <f>0+I51+I55</f>
      </c>
      <c>
        <f>0+O51+O55</f>
      </c>
    </row>
    <row r="51" spans="1:16" ht="12.75">
      <c r="A51" s="24" t="s">
        <v>49</v>
      </c>
      <c s="29" t="s">
        <v>135</v>
      </c>
      <c s="29" t="s">
        <v>136</v>
      </c>
      <c s="24" t="s">
        <v>51</v>
      </c>
      <c s="30" t="s">
        <v>137</v>
      </c>
      <c s="31" t="s">
        <v>97</v>
      </c>
      <c s="32">
        <v>2.475</v>
      </c>
      <c s="33">
        <v>0</v>
      </c>
      <c s="34">
        <f>ROUND(ROUND(H51,2)*ROUND(G51,3),2)</f>
      </c>
      <c r="O51">
        <f>(I51*21)/100</f>
      </c>
      <c t="s">
        <v>27</v>
      </c>
    </row>
    <row r="52" spans="1:5" ht="38.25">
      <c r="A52" s="35" t="s">
        <v>54</v>
      </c>
      <c r="E52" s="36" t="s">
        <v>138</v>
      </c>
    </row>
    <row r="53" spans="1:5" ht="12.75">
      <c r="A53" s="37" t="s">
        <v>56</v>
      </c>
      <c r="E53" s="38" t="s">
        <v>139</v>
      </c>
    </row>
    <row r="54" spans="1:5" ht="369.75">
      <c r="A54" t="s">
        <v>57</v>
      </c>
      <c r="E54" s="36" t="s">
        <v>140</v>
      </c>
    </row>
    <row r="55" spans="1:16" ht="12.75">
      <c r="A55" s="24" t="s">
        <v>49</v>
      </c>
      <c s="29" t="s">
        <v>141</v>
      </c>
      <c s="29" t="s">
        <v>142</v>
      </c>
      <c s="24" t="s">
        <v>51</v>
      </c>
      <c s="30" t="s">
        <v>143</v>
      </c>
      <c s="31" t="s">
        <v>97</v>
      </c>
      <c s="32">
        <v>3.3</v>
      </c>
      <c s="33">
        <v>0</v>
      </c>
      <c s="34">
        <f>ROUND(ROUND(H55,2)*ROUND(G55,3),2)</f>
      </c>
      <c r="O55">
        <f>(I55*21)/100</f>
      </c>
      <c t="s">
        <v>27</v>
      </c>
    </row>
    <row r="56" spans="1:5" ht="38.25">
      <c r="A56" s="35" t="s">
        <v>54</v>
      </c>
      <c r="E56" s="36" t="s">
        <v>138</v>
      </c>
    </row>
    <row r="57" spans="1:5" ht="12.75">
      <c r="A57" s="37" t="s">
        <v>56</v>
      </c>
      <c r="E57" s="38" t="s">
        <v>144</v>
      </c>
    </row>
    <row r="58" spans="1:5" ht="102">
      <c r="A58" t="s">
        <v>57</v>
      </c>
      <c r="E58" s="36" t="s">
        <v>145</v>
      </c>
    </row>
    <row r="59" spans="1:18" ht="12.75" customHeight="1">
      <c r="A59" s="6" t="s">
        <v>47</v>
      </c>
      <c s="6"/>
      <c s="43" t="s">
        <v>39</v>
      </c>
      <c s="6"/>
      <c s="27" t="s">
        <v>146</v>
      </c>
      <c s="6"/>
      <c s="6"/>
      <c s="6"/>
      <c s="44">
        <f>0+Q59</f>
      </c>
      <c r="O59">
        <f>0+R59</f>
      </c>
      <c r="Q59">
        <f>0+I60+I64+I68+I72+I76+I80+I84+I88+I92</f>
      </c>
      <c>
        <f>0+O60+O64+O68+O72+O76+O80+O84+O88+O92</f>
      </c>
    </row>
    <row r="60" spans="1:16" ht="12.75">
      <c r="A60" s="24" t="s">
        <v>49</v>
      </c>
      <c s="29" t="s">
        <v>147</v>
      </c>
      <c s="29" t="s">
        <v>148</v>
      </c>
      <c s="24" t="s">
        <v>51</v>
      </c>
      <c s="30" t="s">
        <v>149</v>
      </c>
      <c s="31" t="s">
        <v>111</v>
      </c>
      <c s="32">
        <v>86</v>
      </c>
      <c s="33">
        <v>0</v>
      </c>
      <c s="34">
        <f>ROUND(ROUND(H60,2)*ROUND(G60,3),2)</f>
      </c>
      <c r="O60">
        <f>(I60*21)/100</f>
      </c>
      <c t="s">
        <v>27</v>
      </c>
    </row>
    <row r="61" spans="1:5" ht="38.25">
      <c r="A61" s="35" t="s">
        <v>54</v>
      </c>
      <c r="E61" s="36" t="s">
        <v>150</v>
      </c>
    </row>
    <row r="62" spans="1:5" ht="12.75">
      <c r="A62" s="37" t="s">
        <v>56</v>
      </c>
      <c r="E62" s="38" t="s">
        <v>151</v>
      </c>
    </row>
    <row r="63" spans="1:5" ht="51">
      <c r="A63" t="s">
        <v>57</v>
      </c>
      <c r="E63" s="36" t="s">
        <v>152</v>
      </c>
    </row>
    <row r="64" spans="1:16" ht="12.75">
      <c r="A64" s="24" t="s">
        <v>49</v>
      </c>
      <c s="29" t="s">
        <v>153</v>
      </c>
      <c s="29" t="s">
        <v>154</v>
      </c>
      <c s="24" t="s">
        <v>51</v>
      </c>
      <c s="30" t="s">
        <v>155</v>
      </c>
      <c s="31" t="s">
        <v>111</v>
      </c>
      <c s="32">
        <v>1947</v>
      </c>
      <c s="33">
        <v>0</v>
      </c>
      <c s="34">
        <f>ROUND(ROUND(H64,2)*ROUND(G64,3),2)</f>
      </c>
      <c r="O64">
        <f>(I64*21)/100</f>
      </c>
      <c t="s">
        <v>27</v>
      </c>
    </row>
    <row r="65" spans="1:5" ht="12.75">
      <c r="A65" s="35" t="s">
        <v>54</v>
      </c>
      <c r="E65" s="36" t="s">
        <v>126</v>
      </c>
    </row>
    <row r="66" spans="1:5" ht="12.75">
      <c r="A66" s="37" t="s">
        <v>56</v>
      </c>
      <c r="E66" s="38" t="s">
        <v>156</v>
      </c>
    </row>
    <row r="67" spans="1:5" ht="38.25">
      <c r="A67" t="s">
        <v>57</v>
      </c>
      <c r="E67" s="36" t="s">
        <v>157</v>
      </c>
    </row>
    <row r="68" spans="1:16" ht="12.75">
      <c r="A68" s="24" t="s">
        <v>49</v>
      </c>
      <c s="29" t="s">
        <v>158</v>
      </c>
      <c s="29" t="s">
        <v>159</v>
      </c>
      <c s="24" t="s">
        <v>33</v>
      </c>
      <c s="30" t="s">
        <v>160</v>
      </c>
      <c s="31" t="s">
        <v>111</v>
      </c>
      <c s="32">
        <v>17180</v>
      </c>
      <c s="33">
        <v>0</v>
      </c>
      <c s="34">
        <f>ROUND(ROUND(H68,2)*ROUND(G68,3),2)</f>
      </c>
      <c r="O68">
        <f>(I68*21)/100</f>
      </c>
      <c t="s">
        <v>27</v>
      </c>
    </row>
    <row r="69" spans="1:5" ht="51">
      <c r="A69" s="35" t="s">
        <v>54</v>
      </c>
      <c r="E69" s="36" t="s">
        <v>161</v>
      </c>
    </row>
    <row r="70" spans="1:5" ht="38.25">
      <c r="A70" s="37" t="s">
        <v>56</v>
      </c>
      <c r="E70" s="38" t="s">
        <v>162</v>
      </c>
    </row>
    <row r="71" spans="1:5" ht="51">
      <c r="A71" t="s">
        <v>57</v>
      </c>
      <c r="E71" s="36" t="s">
        <v>163</v>
      </c>
    </row>
    <row r="72" spans="1:16" ht="12.75">
      <c r="A72" s="24" t="s">
        <v>49</v>
      </c>
      <c s="29" t="s">
        <v>164</v>
      </c>
      <c s="29" t="s">
        <v>159</v>
      </c>
      <c s="24" t="s">
        <v>27</v>
      </c>
      <c s="30" t="s">
        <v>160</v>
      </c>
      <c s="31" t="s">
        <v>111</v>
      </c>
      <c s="32">
        <v>18312.7</v>
      </c>
      <c s="33">
        <v>0</v>
      </c>
      <c s="34">
        <f>ROUND(ROUND(H72,2)*ROUND(G72,3),2)</f>
      </c>
      <c r="O72">
        <f>(I72*21)/100</f>
      </c>
      <c t="s">
        <v>27</v>
      </c>
    </row>
    <row r="73" spans="1:5" ht="12.75">
      <c r="A73" s="35" t="s">
        <v>54</v>
      </c>
      <c r="E73" s="36" t="s">
        <v>126</v>
      </c>
    </row>
    <row r="74" spans="1:5" ht="38.25">
      <c r="A74" s="37" t="s">
        <v>56</v>
      </c>
      <c r="E74" s="38" t="s">
        <v>165</v>
      </c>
    </row>
    <row r="75" spans="1:5" ht="51">
      <c r="A75" t="s">
        <v>57</v>
      </c>
      <c r="E75" s="36" t="s">
        <v>163</v>
      </c>
    </row>
    <row r="76" spans="1:16" ht="12.75">
      <c r="A76" s="24" t="s">
        <v>49</v>
      </c>
      <c s="29" t="s">
        <v>166</v>
      </c>
      <c s="29" t="s">
        <v>167</v>
      </c>
      <c s="24" t="s">
        <v>51</v>
      </c>
      <c s="30" t="s">
        <v>168</v>
      </c>
      <c s="31" t="s">
        <v>111</v>
      </c>
      <c s="32">
        <v>17180</v>
      </c>
      <c s="33">
        <v>0</v>
      </c>
      <c s="34">
        <f>ROUND(ROUND(H76,2)*ROUND(G76,3),2)</f>
      </c>
      <c r="O76">
        <f>(I76*21)/100</f>
      </c>
      <c t="s">
        <v>27</v>
      </c>
    </row>
    <row r="77" spans="1:5" ht="51">
      <c r="A77" s="35" t="s">
        <v>54</v>
      </c>
      <c r="E77" s="36" t="s">
        <v>161</v>
      </c>
    </row>
    <row r="78" spans="1:5" ht="38.25">
      <c r="A78" s="37" t="s">
        <v>56</v>
      </c>
      <c r="E78" s="38" t="s">
        <v>169</v>
      </c>
    </row>
    <row r="79" spans="1:5" ht="140.25">
      <c r="A79" t="s">
        <v>57</v>
      </c>
      <c r="E79" s="36" t="s">
        <v>170</v>
      </c>
    </row>
    <row r="80" spans="1:16" ht="12.75">
      <c r="A80" s="24" t="s">
        <v>49</v>
      </c>
      <c s="29" t="s">
        <v>171</v>
      </c>
      <c s="29" t="s">
        <v>172</v>
      </c>
      <c s="24" t="s">
        <v>51</v>
      </c>
      <c s="30" t="s">
        <v>173</v>
      </c>
      <c s="31" t="s">
        <v>111</v>
      </c>
      <c s="32">
        <v>17386.2</v>
      </c>
      <c s="33">
        <v>0</v>
      </c>
      <c s="34">
        <f>ROUND(ROUND(H80,2)*ROUND(G80,3),2)</f>
      </c>
      <c r="O80">
        <f>(I80*21)/100</f>
      </c>
      <c t="s">
        <v>27</v>
      </c>
    </row>
    <row r="81" spans="1:5" ht="12.75">
      <c r="A81" s="35" t="s">
        <v>54</v>
      </c>
      <c r="E81" s="36" t="s">
        <v>126</v>
      </c>
    </row>
    <row r="82" spans="1:5" ht="12.75">
      <c r="A82" s="37" t="s">
        <v>56</v>
      </c>
      <c r="E82" s="38" t="s">
        <v>174</v>
      </c>
    </row>
    <row r="83" spans="1:5" ht="140.25">
      <c r="A83" t="s">
        <v>57</v>
      </c>
      <c r="E83" s="36" t="s">
        <v>170</v>
      </c>
    </row>
    <row r="84" spans="1:16" ht="12.75">
      <c r="A84" s="24" t="s">
        <v>49</v>
      </c>
      <c s="29" t="s">
        <v>175</v>
      </c>
      <c s="29" t="s">
        <v>176</v>
      </c>
      <c s="24" t="s">
        <v>51</v>
      </c>
      <c s="30" t="s">
        <v>177</v>
      </c>
      <c s="31" t="s">
        <v>111</v>
      </c>
      <c s="32">
        <v>926.5</v>
      </c>
      <c s="33">
        <v>0</v>
      </c>
      <c s="34">
        <f>ROUND(ROUND(H84,2)*ROUND(G84,3),2)</f>
      </c>
      <c r="O84">
        <f>(I84*21)/100</f>
      </c>
      <c t="s">
        <v>27</v>
      </c>
    </row>
    <row r="85" spans="1:5" ht="12.75">
      <c r="A85" s="35" t="s">
        <v>54</v>
      </c>
      <c r="E85" s="36" t="s">
        <v>126</v>
      </c>
    </row>
    <row r="86" spans="1:5" ht="12.75">
      <c r="A86" s="37" t="s">
        <v>56</v>
      </c>
      <c r="E86" s="38" t="s">
        <v>178</v>
      </c>
    </row>
    <row r="87" spans="1:5" ht="140.25">
      <c r="A87" t="s">
        <v>57</v>
      </c>
      <c r="E87" s="36" t="s">
        <v>170</v>
      </c>
    </row>
    <row r="88" spans="1:16" ht="12.75">
      <c r="A88" s="24" t="s">
        <v>49</v>
      </c>
      <c s="29" t="s">
        <v>179</v>
      </c>
      <c s="29" t="s">
        <v>180</v>
      </c>
      <c s="24" t="s">
        <v>51</v>
      </c>
      <c s="30" t="s">
        <v>181</v>
      </c>
      <c s="31" t="s">
        <v>111</v>
      </c>
      <c s="32">
        <v>20</v>
      </c>
      <c s="33">
        <v>0</v>
      </c>
      <c s="34">
        <f>ROUND(ROUND(H88,2)*ROUND(G88,3),2)</f>
      </c>
      <c r="O88">
        <f>(I88*21)/100</f>
      </c>
      <c t="s">
        <v>27</v>
      </c>
    </row>
    <row r="89" spans="1:5" ht="25.5">
      <c r="A89" s="35" t="s">
        <v>54</v>
      </c>
      <c r="E89" s="36" t="s">
        <v>182</v>
      </c>
    </row>
    <row r="90" spans="1:5" ht="12.75">
      <c r="A90" s="37" t="s">
        <v>56</v>
      </c>
      <c r="E90" s="38" t="s">
        <v>183</v>
      </c>
    </row>
    <row r="91" spans="1:5" ht="89.25">
      <c r="A91" t="s">
        <v>57</v>
      </c>
      <c r="E91" s="36" t="s">
        <v>184</v>
      </c>
    </row>
    <row r="92" spans="1:16" ht="12.75">
      <c r="A92" s="24" t="s">
        <v>49</v>
      </c>
      <c s="29" t="s">
        <v>185</v>
      </c>
      <c s="29" t="s">
        <v>186</v>
      </c>
      <c s="24" t="s">
        <v>51</v>
      </c>
      <c s="30" t="s">
        <v>187</v>
      </c>
      <c s="31" t="s">
        <v>117</v>
      </c>
      <c s="32">
        <v>2369.5</v>
      </c>
      <c s="33">
        <v>0</v>
      </c>
      <c s="34">
        <f>ROUND(ROUND(H92,2)*ROUND(G92,3),2)</f>
      </c>
      <c r="O92">
        <f>(I92*21)/100</f>
      </c>
      <c t="s">
        <v>27</v>
      </c>
    </row>
    <row r="93" spans="1:5" ht="63.75">
      <c r="A93" s="35" t="s">
        <v>54</v>
      </c>
      <c r="E93" s="36" t="s">
        <v>188</v>
      </c>
    </row>
    <row r="94" spans="1:5" ht="38.25">
      <c r="A94" s="37" t="s">
        <v>56</v>
      </c>
      <c r="E94" s="38" t="s">
        <v>189</v>
      </c>
    </row>
    <row r="95" spans="1:5" ht="38.25">
      <c r="A95" t="s">
        <v>57</v>
      </c>
      <c r="E95" s="36" t="s">
        <v>190</v>
      </c>
    </row>
    <row r="96" spans="1:18" ht="12.75" customHeight="1">
      <c r="A96" s="6" t="s">
        <v>47</v>
      </c>
      <c s="6"/>
      <c s="43" t="s">
        <v>41</v>
      </c>
      <c s="6"/>
      <c s="27" t="s">
        <v>191</v>
      </c>
      <c s="6"/>
      <c s="6"/>
      <c s="6"/>
      <c s="44">
        <f>0+Q96</f>
      </c>
      <c r="O96">
        <f>0+R96</f>
      </c>
      <c r="Q96">
        <f>0+I97+I101+I105</f>
      </c>
      <c>
        <f>0+O97+O101+O105</f>
      </c>
    </row>
    <row r="97" spans="1:16" ht="25.5">
      <c r="A97" s="24" t="s">
        <v>49</v>
      </c>
      <c s="29" t="s">
        <v>192</v>
      </c>
      <c s="29" t="s">
        <v>193</v>
      </c>
      <c s="24" t="s">
        <v>51</v>
      </c>
      <c s="30" t="s">
        <v>194</v>
      </c>
      <c s="31" t="s">
        <v>111</v>
      </c>
      <c s="32">
        <v>75.6</v>
      </c>
      <c s="33">
        <v>0</v>
      </c>
      <c s="34">
        <f>ROUND(ROUND(H97,2)*ROUND(G97,3),2)</f>
      </c>
      <c r="O97">
        <f>(I97*21)/100</f>
      </c>
      <c t="s">
        <v>27</v>
      </c>
    </row>
    <row r="98" spans="1:5" ht="38.25">
      <c r="A98" s="35" t="s">
        <v>54</v>
      </c>
      <c r="E98" s="36" t="s">
        <v>195</v>
      </c>
    </row>
    <row r="99" spans="1:5" ht="12.75">
      <c r="A99" s="37" t="s">
        <v>56</v>
      </c>
      <c r="E99" s="38" t="s">
        <v>196</v>
      </c>
    </row>
    <row r="100" spans="1:5" ht="76.5">
      <c r="A100" t="s">
        <v>57</v>
      </c>
      <c r="E100" s="36" t="s">
        <v>197</v>
      </c>
    </row>
    <row r="101" spans="1:16" ht="12.75">
      <c r="A101" s="24" t="s">
        <v>49</v>
      </c>
      <c s="29" t="s">
        <v>198</v>
      </c>
      <c s="29" t="s">
        <v>199</v>
      </c>
      <c s="24" t="s">
        <v>51</v>
      </c>
      <c s="30" t="s">
        <v>200</v>
      </c>
      <c s="31" t="s">
        <v>111</v>
      </c>
      <c s="32">
        <v>10</v>
      </c>
      <c s="33">
        <v>0</v>
      </c>
      <c s="34">
        <f>ROUND(ROUND(H101,2)*ROUND(G101,3),2)</f>
      </c>
      <c r="O101">
        <f>(I101*21)/100</f>
      </c>
      <c t="s">
        <v>27</v>
      </c>
    </row>
    <row r="102" spans="1:5" ht="12.75">
      <c r="A102" s="35" t="s">
        <v>54</v>
      </c>
      <c r="E102" s="36" t="s">
        <v>201</v>
      </c>
    </row>
    <row r="103" spans="1:5" ht="12.75">
      <c r="A103" s="37" t="s">
        <v>56</v>
      </c>
      <c r="E103" s="38" t="s">
        <v>202</v>
      </c>
    </row>
    <row r="104" spans="1:5" ht="76.5">
      <c r="A104" t="s">
        <v>57</v>
      </c>
      <c r="E104" s="36" t="s">
        <v>197</v>
      </c>
    </row>
    <row r="105" spans="1:16" ht="12.75">
      <c r="A105" s="24" t="s">
        <v>49</v>
      </c>
      <c s="29" t="s">
        <v>203</v>
      </c>
      <c s="29" t="s">
        <v>204</v>
      </c>
      <c s="24" t="s">
        <v>51</v>
      </c>
      <c s="30" t="s">
        <v>205</v>
      </c>
      <c s="31" t="s">
        <v>111</v>
      </c>
      <c s="32">
        <v>75.6</v>
      </c>
      <c s="33">
        <v>0</v>
      </c>
      <c s="34">
        <f>ROUND(ROUND(H105,2)*ROUND(G105,3),2)</f>
      </c>
      <c r="O105">
        <f>(I105*21)/100</f>
      </c>
      <c t="s">
        <v>27</v>
      </c>
    </row>
    <row r="106" spans="1:5" ht="38.25">
      <c r="A106" s="35" t="s">
        <v>54</v>
      </c>
      <c r="E106" s="36" t="s">
        <v>206</v>
      </c>
    </row>
    <row r="107" spans="1:5" ht="12.75">
      <c r="A107" s="37" t="s">
        <v>56</v>
      </c>
      <c r="E107" s="38" t="s">
        <v>196</v>
      </c>
    </row>
    <row r="108" spans="1:5" ht="76.5">
      <c r="A108" t="s">
        <v>57</v>
      </c>
      <c r="E108" s="36" t="s">
        <v>197</v>
      </c>
    </row>
    <row r="109" spans="1:18" ht="12.75" customHeight="1">
      <c r="A109" s="6" t="s">
        <v>47</v>
      </c>
      <c s="6"/>
      <c s="43" t="s">
        <v>80</v>
      </c>
      <c s="6"/>
      <c s="27" t="s">
        <v>207</v>
      </c>
      <c s="6"/>
      <c s="6"/>
      <c s="6"/>
      <c s="44">
        <f>0+Q109</f>
      </c>
      <c r="O109">
        <f>0+R109</f>
      </c>
      <c r="Q109">
        <f>0+I110+I114</f>
      </c>
      <c>
        <f>0+O110+O114</f>
      </c>
    </row>
    <row r="110" spans="1:16" ht="12.75">
      <c r="A110" s="24" t="s">
        <v>49</v>
      </c>
      <c s="29" t="s">
        <v>208</v>
      </c>
      <c s="29" t="s">
        <v>209</v>
      </c>
      <c s="24" t="s">
        <v>51</v>
      </c>
      <c s="30" t="s">
        <v>210</v>
      </c>
      <c s="31" t="s">
        <v>111</v>
      </c>
      <c s="32">
        <v>8.5</v>
      </c>
      <c s="33">
        <v>0</v>
      </c>
      <c s="34">
        <f>ROUND(ROUND(H110,2)*ROUND(G110,3),2)</f>
      </c>
      <c r="O110">
        <f>(I110*21)/100</f>
      </c>
      <c t="s">
        <v>27</v>
      </c>
    </row>
    <row r="111" spans="1:5" ht="25.5">
      <c r="A111" s="35" t="s">
        <v>54</v>
      </c>
      <c r="E111" s="36" t="s">
        <v>211</v>
      </c>
    </row>
    <row r="112" spans="1:5" ht="12.75">
      <c r="A112" s="37" t="s">
        <v>56</v>
      </c>
      <c r="E112" s="38" t="s">
        <v>212</v>
      </c>
    </row>
    <row r="113" spans="1:5" ht="51">
      <c r="A113" t="s">
        <v>57</v>
      </c>
      <c r="E113" s="36" t="s">
        <v>213</v>
      </c>
    </row>
    <row r="114" spans="1:16" ht="12.75">
      <c r="A114" s="24" t="s">
        <v>49</v>
      </c>
      <c s="29" t="s">
        <v>214</v>
      </c>
      <c s="29" t="s">
        <v>215</v>
      </c>
      <c s="24" t="s">
        <v>51</v>
      </c>
      <c s="30" t="s">
        <v>216</v>
      </c>
      <c s="31" t="s">
        <v>111</v>
      </c>
      <c s="32">
        <v>24.8</v>
      </c>
      <c s="33">
        <v>0</v>
      </c>
      <c s="34">
        <f>ROUND(ROUND(H114,2)*ROUND(G114,3),2)</f>
      </c>
      <c r="O114">
        <f>(I114*21)/100</f>
      </c>
      <c t="s">
        <v>27</v>
      </c>
    </row>
    <row r="115" spans="1:5" ht="25.5">
      <c r="A115" s="35" t="s">
        <v>54</v>
      </c>
      <c r="E115" s="36" t="s">
        <v>217</v>
      </c>
    </row>
    <row r="116" spans="1:5" ht="12.75">
      <c r="A116" s="37" t="s">
        <v>56</v>
      </c>
      <c r="E116" s="38" t="s">
        <v>218</v>
      </c>
    </row>
    <row r="117" spans="1:5" ht="51">
      <c r="A117" t="s">
        <v>57</v>
      </c>
      <c r="E117" s="36" t="s">
        <v>213</v>
      </c>
    </row>
    <row r="118" spans="1:18" ht="12.75" customHeight="1">
      <c r="A118" s="6" t="s">
        <v>47</v>
      </c>
      <c s="6"/>
      <c s="43" t="s">
        <v>44</v>
      </c>
      <c s="6"/>
      <c s="27" t="s">
        <v>219</v>
      </c>
      <c s="6"/>
      <c s="6"/>
      <c s="6"/>
      <c s="44">
        <f>0+Q118</f>
      </c>
      <c r="O118">
        <f>0+R118</f>
      </c>
      <c r="Q118">
        <f>0+I119+I123+I127+I131+I135+I139+I143+I147+I151+I155+I159+I163+I167</f>
      </c>
      <c>
        <f>0+O119+O123+O127+O131+O135+O139+O143+O147+O151+O155+O159+O163+O167</f>
      </c>
    </row>
    <row r="119" spans="1:16" ht="12.75">
      <c r="A119" s="24" t="s">
        <v>49</v>
      </c>
      <c s="29" t="s">
        <v>220</v>
      </c>
      <c s="29" t="s">
        <v>221</v>
      </c>
      <c s="24" t="s">
        <v>51</v>
      </c>
      <c s="30" t="s">
        <v>222</v>
      </c>
      <c s="31" t="s">
        <v>117</v>
      </c>
      <c s="32">
        <v>12</v>
      </c>
      <c s="33">
        <v>0</v>
      </c>
      <c s="34">
        <f>ROUND(ROUND(H119,2)*ROUND(G119,3),2)</f>
      </c>
      <c r="O119">
        <f>(I119*21)/100</f>
      </c>
      <c t="s">
        <v>27</v>
      </c>
    </row>
    <row r="120" spans="1:5" ht="51">
      <c r="A120" s="35" t="s">
        <v>54</v>
      </c>
      <c r="E120" s="36" t="s">
        <v>223</v>
      </c>
    </row>
    <row r="121" spans="1:5" ht="12.75">
      <c r="A121" s="37" t="s">
        <v>56</v>
      </c>
      <c r="E121" s="38" t="s">
        <v>224</v>
      </c>
    </row>
    <row r="122" spans="1:5" ht="38.25">
      <c r="A122" t="s">
        <v>57</v>
      </c>
      <c r="E122" s="36" t="s">
        <v>225</v>
      </c>
    </row>
    <row r="123" spans="1:16" ht="25.5">
      <c r="A123" s="24" t="s">
        <v>49</v>
      </c>
      <c s="29" t="s">
        <v>226</v>
      </c>
      <c s="29" t="s">
        <v>227</v>
      </c>
      <c s="24" t="s">
        <v>51</v>
      </c>
      <c s="30" t="s">
        <v>228</v>
      </c>
      <c s="31" t="s">
        <v>117</v>
      </c>
      <c s="32">
        <v>240</v>
      </c>
      <c s="33">
        <v>0</v>
      </c>
      <c s="34">
        <f>ROUND(ROUND(H123,2)*ROUND(G123,3),2)</f>
      </c>
      <c r="O123">
        <f>(I123*21)/100</f>
      </c>
      <c t="s">
        <v>27</v>
      </c>
    </row>
    <row r="124" spans="1:5" ht="38.25">
      <c r="A124" s="35" t="s">
        <v>54</v>
      </c>
      <c r="E124" s="36" t="s">
        <v>229</v>
      </c>
    </row>
    <row r="125" spans="1:5" ht="12.75">
      <c r="A125" s="37" t="s">
        <v>56</v>
      </c>
      <c r="E125" s="38" t="s">
        <v>230</v>
      </c>
    </row>
    <row r="126" spans="1:5" ht="127.5">
      <c r="A126" t="s">
        <v>57</v>
      </c>
      <c r="E126" s="36" t="s">
        <v>231</v>
      </c>
    </row>
    <row r="127" spans="1:16" ht="12.75">
      <c r="A127" s="24" t="s">
        <v>49</v>
      </c>
      <c s="29" t="s">
        <v>232</v>
      </c>
      <c s="29" t="s">
        <v>233</v>
      </c>
      <c s="24" t="s">
        <v>33</v>
      </c>
      <c s="30" t="s">
        <v>234</v>
      </c>
      <c s="31" t="s">
        <v>235</v>
      </c>
      <c s="32">
        <v>14</v>
      </c>
      <c s="33">
        <v>0</v>
      </c>
      <c s="34">
        <f>ROUND(ROUND(H127,2)*ROUND(G127,3),2)</f>
      </c>
      <c r="O127">
        <f>(I127*21)/100</f>
      </c>
      <c t="s">
        <v>27</v>
      </c>
    </row>
    <row r="128" spans="1:5" ht="38.25">
      <c r="A128" s="35" t="s">
        <v>54</v>
      </c>
      <c r="E128" s="36" t="s">
        <v>236</v>
      </c>
    </row>
    <row r="129" spans="1:5" ht="12.75">
      <c r="A129" s="37" t="s">
        <v>56</v>
      </c>
      <c r="E129" s="38" t="s">
        <v>237</v>
      </c>
    </row>
    <row r="130" spans="1:5" ht="51">
      <c r="A130" t="s">
        <v>57</v>
      </c>
      <c r="E130" s="36" t="s">
        <v>238</v>
      </c>
    </row>
    <row r="131" spans="1:16" ht="12.75">
      <c r="A131" s="24" t="s">
        <v>49</v>
      </c>
      <c s="29" t="s">
        <v>239</v>
      </c>
      <c s="29" t="s">
        <v>233</v>
      </c>
      <c s="24" t="s">
        <v>27</v>
      </c>
      <c s="30" t="s">
        <v>234</v>
      </c>
      <c s="31" t="s">
        <v>235</v>
      </c>
      <c s="32">
        <v>88</v>
      </c>
      <c s="33">
        <v>0</v>
      </c>
      <c s="34">
        <f>ROUND(ROUND(H131,2)*ROUND(G131,3),2)</f>
      </c>
      <c r="O131">
        <f>(I131*21)/100</f>
      </c>
      <c t="s">
        <v>27</v>
      </c>
    </row>
    <row r="132" spans="1:5" ht="12.75">
      <c r="A132" s="35" t="s">
        <v>54</v>
      </c>
      <c r="E132" s="36" t="s">
        <v>240</v>
      </c>
    </row>
    <row r="133" spans="1:5" ht="12.75">
      <c r="A133" s="37" t="s">
        <v>56</v>
      </c>
      <c r="E133" s="38" t="s">
        <v>241</v>
      </c>
    </row>
    <row r="134" spans="1:5" ht="51">
      <c r="A134" t="s">
        <v>57</v>
      </c>
      <c r="E134" s="36" t="s">
        <v>238</v>
      </c>
    </row>
    <row r="135" spans="1:16" ht="12.75">
      <c r="A135" s="24" t="s">
        <v>49</v>
      </c>
      <c s="29" t="s">
        <v>242</v>
      </c>
      <c s="29" t="s">
        <v>243</v>
      </c>
      <c s="24" t="s">
        <v>51</v>
      </c>
      <c s="30" t="s">
        <v>244</v>
      </c>
      <c s="31" t="s">
        <v>235</v>
      </c>
      <c s="32">
        <v>95</v>
      </c>
      <c s="33">
        <v>0</v>
      </c>
      <c s="34">
        <f>ROUND(ROUND(H135,2)*ROUND(G135,3),2)</f>
      </c>
      <c r="O135">
        <f>(I135*21)/100</f>
      </c>
      <c t="s">
        <v>27</v>
      </c>
    </row>
    <row r="136" spans="1:5" ht="51">
      <c r="A136" s="35" t="s">
        <v>54</v>
      </c>
      <c r="E136" s="36" t="s">
        <v>245</v>
      </c>
    </row>
    <row r="137" spans="1:5" ht="38.25">
      <c r="A137" s="37" t="s">
        <v>56</v>
      </c>
      <c r="E137" s="38" t="s">
        <v>246</v>
      </c>
    </row>
    <row r="138" spans="1:5" ht="25.5">
      <c r="A138" t="s">
        <v>57</v>
      </c>
      <c r="E138" s="36" t="s">
        <v>247</v>
      </c>
    </row>
    <row r="139" spans="1:16" ht="25.5">
      <c r="A139" s="24" t="s">
        <v>49</v>
      </c>
      <c s="29" t="s">
        <v>248</v>
      </c>
      <c s="29" t="s">
        <v>249</v>
      </c>
      <c s="24" t="s">
        <v>51</v>
      </c>
      <c s="30" t="s">
        <v>250</v>
      </c>
      <c s="31" t="s">
        <v>235</v>
      </c>
      <c s="32">
        <v>8</v>
      </c>
      <c s="33">
        <v>0</v>
      </c>
      <c s="34">
        <f>ROUND(ROUND(H139,2)*ROUND(G139,3),2)</f>
      </c>
      <c r="O139">
        <f>(I139*21)/100</f>
      </c>
      <c t="s">
        <v>27</v>
      </c>
    </row>
    <row r="140" spans="1:5" ht="12.75">
      <c r="A140" s="35" t="s">
        <v>54</v>
      </c>
      <c r="E140" s="36" t="s">
        <v>51</v>
      </c>
    </row>
    <row r="141" spans="1:5" ht="12.75">
      <c r="A141" s="37" t="s">
        <v>56</v>
      </c>
      <c r="E141" s="38" t="s">
        <v>251</v>
      </c>
    </row>
    <row r="142" spans="1:5" ht="51">
      <c r="A142" t="s">
        <v>57</v>
      </c>
      <c r="E142" s="36" t="s">
        <v>238</v>
      </c>
    </row>
    <row r="143" spans="1:16" ht="25.5">
      <c r="A143" s="24" t="s">
        <v>49</v>
      </c>
      <c s="29" t="s">
        <v>252</v>
      </c>
      <c s="29" t="s">
        <v>253</v>
      </c>
      <c s="24" t="s">
        <v>51</v>
      </c>
      <c s="30" t="s">
        <v>254</v>
      </c>
      <c s="31" t="s">
        <v>235</v>
      </c>
      <c s="32">
        <v>2</v>
      </c>
      <c s="33">
        <v>0</v>
      </c>
      <c s="34">
        <f>ROUND(ROUND(H143,2)*ROUND(G143,3),2)</f>
      </c>
      <c r="O143">
        <f>(I143*21)/100</f>
      </c>
      <c t="s">
        <v>27</v>
      </c>
    </row>
    <row r="144" spans="1:5" ht="12.75">
      <c r="A144" s="35" t="s">
        <v>54</v>
      </c>
      <c r="E144" s="36" t="s">
        <v>255</v>
      </c>
    </row>
    <row r="145" spans="1:5" ht="12.75">
      <c r="A145" s="37" t="s">
        <v>56</v>
      </c>
      <c r="E145" s="38" t="s">
        <v>256</v>
      </c>
    </row>
    <row r="146" spans="1:5" ht="25.5">
      <c r="A146" t="s">
        <v>57</v>
      </c>
      <c r="E146" s="36" t="s">
        <v>257</v>
      </c>
    </row>
    <row r="147" spans="1:16" ht="12.75">
      <c r="A147" s="24" t="s">
        <v>49</v>
      </c>
      <c s="29" t="s">
        <v>258</v>
      </c>
      <c s="29" t="s">
        <v>259</v>
      </c>
      <c s="24" t="s">
        <v>51</v>
      </c>
      <c s="30" t="s">
        <v>260</v>
      </c>
      <c s="31" t="s">
        <v>235</v>
      </c>
      <c s="32">
        <v>1</v>
      </c>
      <c s="33">
        <v>0</v>
      </c>
      <c s="34">
        <f>ROUND(ROUND(H147,2)*ROUND(G147,3),2)</f>
      </c>
      <c r="O147">
        <f>(I147*21)/100</f>
      </c>
      <c t="s">
        <v>27</v>
      </c>
    </row>
    <row r="148" spans="1:5" ht="12.75">
      <c r="A148" s="35" t="s">
        <v>54</v>
      </c>
      <c r="E148" s="36" t="s">
        <v>255</v>
      </c>
    </row>
    <row r="149" spans="1:5" ht="12.75">
      <c r="A149" s="37" t="s">
        <v>56</v>
      </c>
      <c r="E149" s="38" t="s">
        <v>261</v>
      </c>
    </row>
    <row r="150" spans="1:5" ht="25.5">
      <c r="A150" t="s">
        <v>57</v>
      </c>
      <c r="E150" s="36" t="s">
        <v>257</v>
      </c>
    </row>
    <row r="151" spans="1:16" ht="25.5">
      <c r="A151" s="24" t="s">
        <v>49</v>
      </c>
      <c s="29" t="s">
        <v>262</v>
      </c>
      <c s="29" t="s">
        <v>263</v>
      </c>
      <c s="24" t="s">
        <v>51</v>
      </c>
      <c s="30" t="s">
        <v>264</v>
      </c>
      <c s="31" t="s">
        <v>111</v>
      </c>
      <c s="32">
        <v>98.482</v>
      </c>
      <c s="33">
        <v>0</v>
      </c>
      <c s="34">
        <f>ROUND(ROUND(H151,2)*ROUND(G151,3),2)</f>
      </c>
      <c r="O151">
        <f>(I151*21)/100</f>
      </c>
      <c t="s">
        <v>27</v>
      </c>
    </row>
    <row r="152" spans="1:5" ht="12.75">
      <c r="A152" s="35" t="s">
        <v>54</v>
      </c>
      <c r="E152" s="36" t="s">
        <v>126</v>
      </c>
    </row>
    <row r="153" spans="1:5" ht="51">
      <c r="A153" s="37" t="s">
        <v>56</v>
      </c>
      <c r="E153" s="38" t="s">
        <v>265</v>
      </c>
    </row>
    <row r="154" spans="1:5" ht="38.25">
      <c r="A154" t="s">
        <v>57</v>
      </c>
      <c r="E154" s="36" t="s">
        <v>266</v>
      </c>
    </row>
    <row r="155" spans="1:16" ht="12.75">
      <c r="A155" s="24" t="s">
        <v>49</v>
      </c>
      <c s="29" t="s">
        <v>267</v>
      </c>
      <c s="29" t="s">
        <v>268</v>
      </c>
      <c s="24" t="s">
        <v>51</v>
      </c>
      <c s="30" t="s">
        <v>269</v>
      </c>
      <c s="31" t="s">
        <v>111</v>
      </c>
      <c s="32">
        <v>4131.25</v>
      </c>
      <c s="33">
        <v>0</v>
      </c>
      <c s="34">
        <f>ROUND(ROUND(H155,2)*ROUND(G155,3),2)</f>
      </c>
      <c r="O155">
        <f>(I155*21)/100</f>
      </c>
      <c t="s">
        <v>27</v>
      </c>
    </row>
    <row r="156" spans="1:5" ht="12.75">
      <c r="A156" s="35" t="s">
        <v>54</v>
      </c>
      <c r="E156" s="36" t="s">
        <v>126</v>
      </c>
    </row>
    <row r="157" spans="1:5" ht="38.25">
      <c r="A157" s="37" t="s">
        <v>56</v>
      </c>
      <c r="E157" s="38" t="s">
        <v>270</v>
      </c>
    </row>
    <row r="158" spans="1:5" ht="38.25">
      <c r="A158" t="s">
        <v>57</v>
      </c>
      <c r="E158" s="36" t="s">
        <v>266</v>
      </c>
    </row>
    <row r="159" spans="1:16" ht="12.75">
      <c r="A159" s="24" t="s">
        <v>49</v>
      </c>
      <c s="29" t="s">
        <v>271</v>
      </c>
      <c s="29" t="s">
        <v>272</v>
      </c>
      <c s="24" t="s">
        <v>51</v>
      </c>
      <c s="30" t="s">
        <v>273</v>
      </c>
      <c s="31" t="s">
        <v>117</v>
      </c>
      <c s="32">
        <v>39</v>
      </c>
      <c s="33">
        <v>0</v>
      </c>
      <c s="34">
        <f>ROUND(ROUND(H159,2)*ROUND(G159,3),2)</f>
      </c>
      <c r="O159">
        <f>(I159*21)/100</f>
      </c>
      <c t="s">
        <v>27</v>
      </c>
    </row>
    <row r="160" spans="1:5" ht="25.5">
      <c r="A160" s="35" t="s">
        <v>54</v>
      </c>
      <c r="E160" s="36" t="s">
        <v>274</v>
      </c>
    </row>
    <row r="161" spans="1:5" ht="25.5">
      <c r="A161" s="37" t="s">
        <v>56</v>
      </c>
      <c r="E161" s="38" t="s">
        <v>275</v>
      </c>
    </row>
    <row r="162" spans="1:5" ht="51">
      <c r="A162" t="s">
        <v>57</v>
      </c>
      <c r="E162" s="36" t="s">
        <v>276</v>
      </c>
    </row>
    <row r="163" spans="1:16" ht="12.75">
      <c r="A163" s="24" t="s">
        <v>49</v>
      </c>
      <c s="29" t="s">
        <v>277</v>
      </c>
      <c s="29" t="s">
        <v>278</v>
      </c>
      <c s="24" t="s">
        <v>51</v>
      </c>
      <c s="30" t="s">
        <v>279</v>
      </c>
      <c s="31" t="s">
        <v>111</v>
      </c>
      <c s="32">
        <v>18030</v>
      </c>
      <c s="33">
        <v>0</v>
      </c>
      <c s="34">
        <f>ROUND(ROUND(H163,2)*ROUND(G163,3),2)</f>
      </c>
      <c r="O163">
        <f>(I163*21)/100</f>
      </c>
      <c t="s">
        <v>27</v>
      </c>
    </row>
    <row r="164" spans="1:5" ht="12.75">
      <c r="A164" s="35" t="s">
        <v>54</v>
      </c>
      <c r="E164" s="36" t="s">
        <v>126</v>
      </c>
    </row>
    <row r="165" spans="1:5" ht="12.75">
      <c r="A165" s="37" t="s">
        <v>56</v>
      </c>
      <c r="E165" s="38" t="s">
        <v>280</v>
      </c>
    </row>
    <row r="166" spans="1:5" ht="25.5">
      <c r="A166" t="s">
        <v>57</v>
      </c>
      <c r="E166" s="36" t="s">
        <v>281</v>
      </c>
    </row>
    <row r="167" spans="1:16" ht="12.75">
      <c r="A167" s="24" t="s">
        <v>49</v>
      </c>
      <c s="29" t="s">
        <v>282</v>
      </c>
      <c s="29" t="s">
        <v>283</v>
      </c>
      <c s="24" t="s">
        <v>51</v>
      </c>
      <c s="30" t="s">
        <v>284</v>
      </c>
      <c s="31" t="s">
        <v>111</v>
      </c>
      <c s="32">
        <v>76.6</v>
      </c>
      <c s="33">
        <v>0</v>
      </c>
      <c s="34">
        <f>ROUND(ROUND(H167,2)*ROUND(G167,3),2)</f>
      </c>
      <c r="O167">
        <f>(I167*21)/100</f>
      </c>
      <c t="s">
        <v>27</v>
      </c>
    </row>
    <row r="168" spans="1:5" ht="38.25">
      <c r="A168" s="35" t="s">
        <v>54</v>
      </c>
      <c r="E168" s="36" t="s">
        <v>285</v>
      </c>
    </row>
    <row r="169" spans="1:5" ht="12.75">
      <c r="A169" s="37" t="s">
        <v>56</v>
      </c>
      <c r="E169" s="38" t="s">
        <v>286</v>
      </c>
    </row>
    <row r="170" spans="1:5" ht="25.5">
      <c r="A170" t="s">
        <v>57</v>
      </c>
      <c r="E170" s="36" t="s">
        <v>281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287</v>
      </c>
      <c s="39">
        <f>0+I8</f>
      </c>
      <c r="O3" t="s">
        <v>23</v>
      </c>
      <c t="s">
        <v>27</v>
      </c>
    </row>
    <row r="4" spans="1:16" ht="15" customHeight="1">
      <c r="A4" t="s">
        <v>17</v>
      </c>
      <c s="16" t="s">
        <v>22</v>
      </c>
      <c s="17" t="s">
        <v>287</v>
      </c>
      <c s="6"/>
      <c s="18" t="s">
        <v>288</v>
      </c>
      <c s="6"/>
      <c s="6"/>
      <c s="25"/>
      <c s="25"/>
      <c r="O4" t="s">
        <v>24</v>
      </c>
      <c t="s">
        <v>27</v>
      </c>
    </row>
    <row r="5" spans="1:16" ht="12.75" customHeight="1">
      <c r="A5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  <c r="O5" t="s">
        <v>25</v>
      </c>
      <c t="s">
        <v>27</v>
      </c>
    </row>
    <row r="6" spans="1:9" ht="12.75" customHeight="1">
      <c r="A6" s="15"/>
      <c s="15"/>
      <c s="15"/>
      <c s="15"/>
      <c s="15"/>
      <c s="15"/>
      <c s="15"/>
      <c s="15" t="s">
        <v>43</v>
      </c>
      <c s="15" t="s">
        <v>45</v>
      </c>
    </row>
    <row r="7" spans="1:9" ht="12.75" customHeight="1">
      <c r="A7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8" spans="1:18" ht="12.75" customHeight="1">
      <c r="A8" s="25" t="s">
        <v>47</v>
      </c>
      <c s="25"/>
      <c s="26" t="s">
        <v>44</v>
      </c>
      <c s="25"/>
      <c s="27" t="s">
        <v>219</v>
      </c>
      <c s="25"/>
      <c s="25"/>
      <c s="25"/>
      <c s="28">
        <f>0+Q8</f>
      </c>
      <c r="O8">
        <f>0+R8</f>
      </c>
      <c r="Q8">
        <f>0+I9+I13+I17+I21+I25+I29+I33+I37+I41+I45+I49+I53+I57+I61+I65+I69+I73+I77+I81+I85+I89</f>
      </c>
      <c>
        <f>0+O9+O13+O17+O21+O25+O29+O33+O37+O41+O45+O49+O53+O57+O61+O65+O69+O73+O77+O81+O85+O89</f>
      </c>
    </row>
    <row r="9" spans="1:16" ht="25.5">
      <c r="A9" s="24" t="s">
        <v>49</v>
      </c>
      <c s="29" t="s">
        <v>33</v>
      </c>
      <c s="29" t="s">
        <v>289</v>
      </c>
      <c s="24" t="s">
        <v>51</v>
      </c>
      <c s="30" t="s">
        <v>290</v>
      </c>
      <c s="31" t="s">
        <v>235</v>
      </c>
      <c s="32">
        <v>19</v>
      </c>
      <c s="33">
        <v>0</v>
      </c>
      <c s="34">
        <f>ROUND(ROUND(H9,2)*ROUND(G9,3),2)</f>
      </c>
      <c r="O9">
        <f>(I9*21)/100</f>
      </c>
      <c t="s">
        <v>27</v>
      </c>
    </row>
    <row r="10" spans="1:5" ht="25.5">
      <c r="A10" s="35" t="s">
        <v>54</v>
      </c>
      <c r="E10" s="36" t="s">
        <v>291</v>
      </c>
    </row>
    <row r="11" spans="1:5" ht="12.75">
      <c r="A11" s="37" t="s">
        <v>56</v>
      </c>
      <c r="E11" s="38" t="s">
        <v>51</v>
      </c>
    </row>
    <row r="12" spans="1:5" ht="63.75">
      <c r="A12" t="s">
        <v>57</v>
      </c>
      <c r="E12" s="36" t="s">
        <v>292</v>
      </c>
    </row>
    <row r="13" spans="1:16" ht="12.75">
      <c r="A13" s="24" t="s">
        <v>49</v>
      </c>
      <c s="29" t="s">
        <v>27</v>
      </c>
      <c s="29" t="s">
        <v>293</v>
      </c>
      <c s="24" t="s">
        <v>51</v>
      </c>
      <c s="30" t="s">
        <v>294</v>
      </c>
      <c s="31" t="s">
        <v>235</v>
      </c>
      <c s="32">
        <v>19</v>
      </c>
      <c s="33">
        <v>0</v>
      </c>
      <c s="34">
        <f>ROUND(ROUND(H13,2)*ROUND(G13,3),2)</f>
      </c>
      <c r="O13">
        <f>(I13*21)/100</f>
      </c>
      <c t="s">
        <v>27</v>
      </c>
    </row>
    <row r="14" spans="1:5" ht="12.75">
      <c r="A14" s="35" t="s">
        <v>54</v>
      </c>
      <c r="E14" s="36" t="s">
        <v>295</v>
      </c>
    </row>
    <row r="15" spans="1:5" ht="12.75">
      <c r="A15" s="37" t="s">
        <v>56</v>
      </c>
      <c r="E15" s="38" t="s">
        <v>51</v>
      </c>
    </row>
    <row r="16" spans="1:5" ht="25.5">
      <c r="A16" t="s">
        <v>57</v>
      </c>
      <c r="E16" s="36" t="s">
        <v>257</v>
      </c>
    </row>
    <row r="17" spans="1:16" ht="12.75">
      <c r="A17" s="24" t="s">
        <v>49</v>
      </c>
      <c s="29" t="s">
        <v>26</v>
      </c>
      <c s="29" t="s">
        <v>296</v>
      </c>
      <c s="24" t="s">
        <v>51</v>
      </c>
      <c s="30" t="s">
        <v>297</v>
      </c>
      <c s="31" t="s">
        <v>298</v>
      </c>
      <c s="32">
        <v>741</v>
      </c>
      <c s="33">
        <v>0</v>
      </c>
      <c s="34">
        <f>ROUND(ROUND(H17,2)*ROUND(G17,3),2)</f>
      </c>
      <c r="O17">
        <f>(I17*21)/100</f>
      </c>
      <c t="s">
        <v>27</v>
      </c>
    </row>
    <row r="18" spans="1:5" ht="12.75">
      <c r="A18" s="35" t="s">
        <v>54</v>
      </c>
      <c r="E18" s="36" t="s">
        <v>299</v>
      </c>
    </row>
    <row r="19" spans="1:5" ht="12.75">
      <c r="A19" s="37" t="s">
        <v>56</v>
      </c>
      <c r="E19" s="38" t="s">
        <v>300</v>
      </c>
    </row>
    <row r="20" spans="1:5" ht="25.5">
      <c r="A20" t="s">
        <v>57</v>
      </c>
      <c r="E20" s="36" t="s">
        <v>301</v>
      </c>
    </row>
    <row r="21" spans="1:16" ht="12.75">
      <c r="A21" s="24" t="s">
        <v>49</v>
      </c>
      <c s="29" t="s">
        <v>37</v>
      </c>
      <c s="29" t="s">
        <v>302</v>
      </c>
      <c s="24" t="s">
        <v>51</v>
      </c>
      <c s="30" t="s">
        <v>303</v>
      </c>
      <c s="31" t="s">
        <v>235</v>
      </c>
      <c s="32">
        <v>16</v>
      </c>
      <c s="33">
        <v>0</v>
      </c>
      <c s="34">
        <f>ROUND(ROUND(H21,2)*ROUND(G21,3),2)</f>
      </c>
      <c r="O21">
        <f>(I21*21)/100</f>
      </c>
      <c t="s">
        <v>27</v>
      </c>
    </row>
    <row r="22" spans="1:5" ht="25.5">
      <c r="A22" s="35" t="s">
        <v>54</v>
      </c>
      <c r="E22" s="36" t="s">
        <v>291</v>
      </c>
    </row>
    <row r="23" spans="1:5" ht="12.75">
      <c r="A23" s="37" t="s">
        <v>56</v>
      </c>
      <c r="E23" s="38" t="s">
        <v>51</v>
      </c>
    </row>
    <row r="24" spans="1:5" ht="63.75">
      <c r="A24" t="s">
        <v>57</v>
      </c>
      <c r="E24" s="36" t="s">
        <v>304</v>
      </c>
    </row>
    <row r="25" spans="1:16" ht="12.75">
      <c r="A25" s="24" t="s">
        <v>49</v>
      </c>
      <c s="29" t="s">
        <v>39</v>
      </c>
      <c s="29" t="s">
        <v>259</v>
      </c>
      <c s="24" t="s">
        <v>51</v>
      </c>
      <c s="30" t="s">
        <v>260</v>
      </c>
      <c s="31" t="s">
        <v>235</v>
      </c>
      <c s="32">
        <v>16</v>
      </c>
      <c s="33">
        <v>0</v>
      </c>
      <c s="34">
        <f>ROUND(ROUND(H25,2)*ROUND(G25,3),2)</f>
      </c>
      <c r="O25">
        <f>(I25*21)/100</f>
      </c>
      <c t="s">
        <v>27</v>
      </c>
    </row>
    <row r="26" spans="1:5" ht="12.75">
      <c r="A26" s="35" t="s">
        <v>54</v>
      </c>
      <c r="E26" s="36" t="s">
        <v>295</v>
      </c>
    </row>
    <row r="27" spans="1:5" ht="12.75">
      <c r="A27" s="37" t="s">
        <v>56</v>
      </c>
      <c r="E27" s="38" t="s">
        <v>51</v>
      </c>
    </row>
    <row r="28" spans="1:5" ht="25.5">
      <c r="A28" t="s">
        <v>57</v>
      </c>
      <c r="E28" s="36" t="s">
        <v>257</v>
      </c>
    </row>
    <row r="29" spans="1:16" ht="12.75">
      <c r="A29" s="24" t="s">
        <v>49</v>
      </c>
      <c s="29" t="s">
        <v>41</v>
      </c>
      <c s="29" t="s">
        <v>305</v>
      </c>
      <c s="24" t="s">
        <v>51</v>
      </c>
      <c s="30" t="s">
        <v>306</v>
      </c>
      <c s="31" t="s">
        <v>298</v>
      </c>
      <c s="32">
        <v>624</v>
      </c>
      <c s="33">
        <v>0</v>
      </c>
      <c s="34">
        <f>ROUND(ROUND(H29,2)*ROUND(G29,3),2)</f>
      </c>
      <c r="O29">
        <f>(I29*21)/100</f>
      </c>
      <c t="s">
        <v>27</v>
      </c>
    </row>
    <row r="30" spans="1:5" ht="12.75">
      <c r="A30" s="35" t="s">
        <v>54</v>
      </c>
      <c r="E30" s="36" t="s">
        <v>299</v>
      </c>
    </row>
    <row r="31" spans="1:5" ht="12.75">
      <c r="A31" s="37" t="s">
        <v>56</v>
      </c>
      <c r="E31" s="38" t="s">
        <v>307</v>
      </c>
    </row>
    <row r="32" spans="1:5" ht="25.5">
      <c r="A32" t="s">
        <v>57</v>
      </c>
      <c r="E32" s="36" t="s">
        <v>308</v>
      </c>
    </row>
    <row r="33" spans="1:16" ht="12.75">
      <c r="A33" s="24" t="s">
        <v>49</v>
      </c>
      <c s="29" t="s">
        <v>80</v>
      </c>
      <c s="29" t="s">
        <v>309</v>
      </c>
      <c s="24" t="s">
        <v>51</v>
      </c>
      <c s="30" t="s">
        <v>310</v>
      </c>
      <c s="31" t="s">
        <v>235</v>
      </c>
      <c s="32">
        <v>4</v>
      </c>
      <c s="33">
        <v>0</v>
      </c>
      <c s="34">
        <f>ROUND(ROUND(H33,2)*ROUND(G33,3),2)</f>
      </c>
      <c r="O33">
        <f>(I33*21)/100</f>
      </c>
      <c t="s">
        <v>27</v>
      </c>
    </row>
    <row r="34" spans="1:5" ht="25.5">
      <c r="A34" s="35" t="s">
        <v>54</v>
      </c>
      <c r="E34" s="36" t="s">
        <v>291</v>
      </c>
    </row>
    <row r="35" spans="1:5" ht="12.75">
      <c r="A35" s="37" t="s">
        <v>56</v>
      </c>
      <c r="E35" s="38" t="s">
        <v>51</v>
      </c>
    </row>
    <row r="36" spans="1:5" ht="76.5">
      <c r="A36" t="s">
        <v>57</v>
      </c>
      <c r="E36" s="36" t="s">
        <v>311</v>
      </c>
    </row>
    <row r="37" spans="1:16" ht="12.75">
      <c r="A37" s="24" t="s">
        <v>49</v>
      </c>
      <c s="29" t="s">
        <v>83</v>
      </c>
      <c s="29" t="s">
        <v>312</v>
      </c>
      <c s="24" t="s">
        <v>51</v>
      </c>
      <c s="30" t="s">
        <v>313</v>
      </c>
      <c s="31" t="s">
        <v>235</v>
      </c>
      <c s="32">
        <v>4</v>
      </c>
      <c s="33">
        <v>0</v>
      </c>
      <c s="34">
        <f>ROUND(ROUND(H37,2)*ROUND(G37,3),2)</f>
      </c>
      <c r="O37">
        <f>(I37*21)/100</f>
      </c>
      <c t="s">
        <v>27</v>
      </c>
    </row>
    <row r="38" spans="1:5" ht="12.75">
      <c r="A38" s="35" t="s">
        <v>54</v>
      </c>
      <c r="E38" s="36" t="s">
        <v>295</v>
      </c>
    </row>
    <row r="39" spans="1:5" ht="12.75">
      <c r="A39" s="37" t="s">
        <v>56</v>
      </c>
      <c r="E39" s="38" t="s">
        <v>51</v>
      </c>
    </row>
    <row r="40" spans="1:5" ht="25.5">
      <c r="A40" t="s">
        <v>57</v>
      </c>
      <c r="E40" s="36" t="s">
        <v>314</v>
      </c>
    </row>
    <row r="41" spans="1:16" ht="12.75">
      <c r="A41" s="24" t="s">
        <v>49</v>
      </c>
      <c s="29" t="s">
        <v>44</v>
      </c>
      <c s="29" t="s">
        <v>315</v>
      </c>
      <c s="24" t="s">
        <v>51</v>
      </c>
      <c s="30" t="s">
        <v>316</v>
      </c>
      <c s="31" t="s">
        <v>298</v>
      </c>
      <c s="32">
        <v>156</v>
      </c>
      <c s="33">
        <v>0</v>
      </c>
      <c s="34">
        <f>ROUND(ROUND(H41,2)*ROUND(G41,3),2)</f>
      </c>
      <c r="O41">
        <f>(I41*21)/100</f>
      </c>
      <c t="s">
        <v>27</v>
      </c>
    </row>
    <row r="42" spans="1:5" ht="12.75">
      <c r="A42" s="35" t="s">
        <v>54</v>
      </c>
      <c r="E42" s="36" t="s">
        <v>299</v>
      </c>
    </row>
    <row r="43" spans="1:5" ht="12.75">
      <c r="A43" s="37" t="s">
        <v>56</v>
      </c>
      <c r="E43" s="38" t="s">
        <v>317</v>
      </c>
    </row>
    <row r="44" spans="1:5" ht="25.5">
      <c r="A44" t="s">
        <v>57</v>
      </c>
      <c r="E44" s="36" t="s">
        <v>318</v>
      </c>
    </row>
    <row r="45" spans="1:16" ht="12.75">
      <c r="A45" s="24" t="s">
        <v>49</v>
      </c>
      <c s="29" t="s">
        <v>46</v>
      </c>
      <c s="29" t="s">
        <v>319</v>
      </c>
      <c s="24" t="s">
        <v>51</v>
      </c>
      <c s="30" t="s">
        <v>320</v>
      </c>
      <c s="31" t="s">
        <v>235</v>
      </c>
      <c s="32">
        <v>1</v>
      </c>
      <c s="33">
        <v>0</v>
      </c>
      <c s="34">
        <f>ROUND(ROUND(H45,2)*ROUND(G45,3),2)</f>
      </c>
      <c r="O45">
        <f>(I45*21)/100</f>
      </c>
      <c t="s">
        <v>27</v>
      </c>
    </row>
    <row r="46" spans="1:5" ht="25.5">
      <c r="A46" s="35" t="s">
        <v>54</v>
      </c>
      <c r="E46" s="36" t="s">
        <v>291</v>
      </c>
    </row>
    <row r="47" spans="1:5" ht="12.75">
      <c r="A47" s="37" t="s">
        <v>56</v>
      </c>
      <c r="E47" s="38" t="s">
        <v>51</v>
      </c>
    </row>
    <row r="48" spans="1:5" ht="76.5">
      <c r="A48" t="s">
        <v>57</v>
      </c>
      <c r="E48" s="36" t="s">
        <v>311</v>
      </c>
    </row>
    <row r="49" spans="1:16" ht="12.75">
      <c r="A49" s="24" t="s">
        <v>49</v>
      </c>
      <c s="29" t="s">
        <v>135</v>
      </c>
      <c s="29" t="s">
        <v>321</v>
      </c>
      <c s="24" t="s">
        <v>51</v>
      </c>
      <c s="30" t="s">
        <v>322</v>
      </c>
      <c s="31" t="s">
        <v>235</v>
      </c>
      <c s="32">
        <v>1</v>
      </c>
      <c s="33">
        <v>0</v>
      </c>
      <c s="34">
        <f>ROUND(ROUND(H49,2)*ROUND(G49,3),2)</f>
      </c>
      <c r="O49">
        <f>(I49*21)/100</f>
      </c>
      <c t="s">
        <v>27</v>
      </c>
    </row>
    <row r="50" spans="1:5" ht="12.75">
      <c r="A50" s="35" t="s">
        <v>54</v>
      </c>
      <c r="E50" s="36" t="s">
        <v>295</v>
      </c>
    </row>
    <row r="51" spans="1:5" ht="12.75">
      <c r="A51" s="37" t="s">
        <v>56</v>
      </c>
      <c r="E51" s="38" t="s">
        <v>51</v>
      </c>
    </row>
    <row r="52" spans="1:5" ht="25.5">
      <c r="A52" t="s">
        <v>57</v>
      </c>
      <c r="E52" s="36" t="s">
        <v>314</v>
      </c>
    </row>
    <row r="53" spans="1:16" ht="12.75">
      <c r="A53" s="24" t="s">
        <v>49</v>
      </c>
      <c s="29" t="s">
        <v>141</v>
      </c>
      <c s="29" t="s">
        <v>323</v>
      </c>
      <c s="24" t="s">
        <v>51</v>
      </c>
      <c s="30" t="s">
        <v>324</v>
      </c>
      <c s="31" t="s">
        <v>298</v>
      </c>
      <c s="32">
        <v>39</v>
      </c>
      <c s="33">
        <v>0</v>
      </c>
      <c s="34">
        <f>ROUND(ROUND(H53,2)*ROUND(G53,3),2)</f>
      </c>
      <c r="O53">
        <f>(I53*21)/100</f>
      </c>
      <c t="s">
        <v>27</v>
      </c>
    </row>
    <row r="54" spans="1:5" ht="12.75">
      <c r="A54" s="35" t="s">
        <v>54</v>
      </c>
      <c r="E54" s="36" t="s">
        <v>299</v>
      </c>
    </row>
    <row r="55" spans="1:5" ht="12.75">
      <c r="A55" s="37" t="s">
        <v>56</v>
      </c>
      <c r="E55" s="38" t="s">
        <v>325</v>
      </c>
    </row>
    <row r="56" spans="1:5" ht="25.5">
      <c r="A56" t="s">
        <v>57</v>
      </c>
      <c r="E56" s="36" t="s">
        <v>318</v>
      </c>
    </row>
    <row r="57" spans="1:16" ht="12.75">
      <c r="A57" s="24" t="s">
        <v>49</v>
      </c>
      <c s="29" t="s">
        <v>147</v>
      </c>
      <c s="29" t="s">
        <v>326</v>
      </c>
      <c s="24" t="s">
        <v>51</v>
      </c>
      <c s="30" t="s">
        <v>327</v>
      </c>
      <c s="31" t="s">
        <v>235</v>
      </c>
      <c s="32">
        <v>2</v>
      </c>
      <c s="33">
        <v>0</v>
      </c>
      <c s="34">
        <f>ROUND(ROUND(H57,2)*ROUND(G57,3),2)</f>
      </c>
      <c r="O57">
        <f>(I57*21)/100</f>
      </c>
      <c t="s">
        <v>27</v>
      </c>
    </row>
    <row r="58" spans="1:5" ht="25.5">
      <c r="A58" s="35" t="s">
        <v>54</v>
      </c>
      <c r="E58" s="36" t="s">
        <v>291</v>
      </c>
    </row>
    <row r="59" spans="1:5" ht="12.75">
      <c r="A59" s="37" t="s">
        <v>56</v>
      </c>
      <c r="E59" s="38" t="s">
        <v>51</v>
      </c>
    </row>
    <row r="60" spans="1:5" ht="63.75">
      <c r="A60" t="s">
        <v>57</v>
      </c>
      <c r="E60" s="36" t="s">
        <v>328</v>
      </c>
    </row>
    <row r="61" spans="1:16" ht="12.75">
      <c r="A61" s="24" t="s">
        <v>49</v>
      </c>
      <c s="29" t="s">
        <v>153</v>
      </c>
      <c s="29" t="s">
        <v>329</v>
      </c>
      <c s="24" t="s">
        <v>51</v>
      </c>
      <c s="30" t="s">
        <v>330</v>
      </c>
      <c s="31" t="s">
        <v>235</v>
      </c>
      <c s="32">
        <v>2</v>
      </c>
      <c s="33">
        <v>0</v>
      </c>
      <c s="34">
        <f>ROUND(ROUND(H61,2)*ROUND(G61,3),2)</f>
      </c>
      <c r="O61">
        <f>(I61*21)/100</f>
      </c>
      <c t="s">
        <v>27</v>
      </c>
    </row>
    <row r="62" spans="1:5" ht="12.75">
      <c r="A62" s="35" t="s">
        <v>54</v>
      </c>
      <c r="E62" s="36" t="s">
        <v>295</v>
      </c>
    </row>
    <row r="63" spans="1:5" ht="12.75">
      <c r="A63" s="37" t="s">
        <v>56</v>
      </c>
      <c r="E63" s="38" t="s">
        <v>51</v>
      </c>
    </row>
    <row r="64" spans="1:5" ht="25.5">
      <c r="A64" t="s">
        <v>57</v>
      </c>
      <c r="E64" s="36" t="s">
        <v>314</v>
      </c>
    </row>
    <row r="65" spans="1:16" ht="12.75">
      <c r="A65" s="24" t="s">
        <v>49</v>
      </c>
      <c s="29" t="s">
        <v>158</v>
      </c>
      <c s="29" t="s">
        <v>331</v>
      </c>
      <c s="24" t="s">
        <v>51</v>
      </c>
      <c s="30" t="s">
        <v>332</v>
      </c>
      <c s="31" t="s">
        <v>298</v>
      </c>
      <c s="32">
        <v>78</v>
      </c>
      <c s="33">
        <v>0</v>
      </c>
      <c s="34">
        <f>ROUND(ROUND(H65,2)*ROUND(G65,3),2)</f>
      </c>
      <c r="O65">
        <f>(I65*21)/100</f>
      </c>
      <c t="s">
        <v>27</v>
      </c>
    </row>
    <row r="66" spans="1:5" ht="12.75">
      <c r="A66" s="35" t="s">
        <v>54</v>
      </c>
      <c r="E66" s="36" t="s">
        <v>299</v>
      </c>
    </row>
    <row r="67" spans="1:5" ht="12.75">
      <c r="A67" s="37" t="s">
        <v>56</v>
      </c>
      <c r="E67" s="38" t="s">
        <v>333</v>
      </c>
    </row>
    <row r="68" spans="1:5" ht="25.5">
      <c r="A68" t="s">
        <v>57</v>
      </c>
      <c r="E68" s="36" t="s">
        <v>318</v>
      </c>
    </row>
    <row r="69" spans="1:16" ht="12.75">
      <c r="A69" s="24" t="s">
        <v>49</v>
      </c>
      <c s="29" t="s">
        <v>164</v>
      </c>
      <c s="29" t="s">
        <v>334</v>
      </c>
      <c s="24" t="s">
        <v>51</v>
      </c>
      <c s="30" t="s">
        <v>335</v>
      </c>
      <c s="31" t="s">
        <v>235</v>
      </c>
      <c s="32">
        <v>25</v>
      </c>
      <c s="33">
        <v>0</v>
      </c>
      <c s="34">
        <f>ROUND(ROUND(H69,2)*ROUND(G69,3),2)</f>
      </c>
      <c r="O69">
        <f>(I69*21)/100</f>
      </c>
      <c t="s">
        <v>27</v>
      </c>
    </row>
    <row r="70" spans="1:5" ht="25.5">
      <c r="A70" s="35" t="s">
        <v>54</v>
      </c>
      <c r="E70" s="36" t="s">
        <v>291</v>
      </c>
    </row>
    <row r="71" spans="1:5" ht="12.75">
      <c r="A71" s="37" t="s">
        <v>56</v>
      </c>
      <c r="E71" s="38" t="s">
        <v>51</v>
      </c>
    </row>
    <row r="72" spans="1:5" ht="63.75">
      <c r="A72" t="s">
        <v>57</v>
      </c>
      <c r="E72" s="36" t="s">
        <v>328</v>
      </c>
    </row>
    <row r="73" spans="1:16" ht="12.75">
      <c r="A73" s="24" t="s">
        <v>49</v>
      </c>
      <c s="29" t="s">
        <v>166</v>
      </c>
      <c s="29" t="s">
        <v>336</v>
      </c>
      <c s="24" t="s">
        <v>51</v>
      </c>
      <c s="30" t="s">
        <v>337</v>
      </c>
      <c s="31" t="s">
        <v>235</v>
      </c>
      <c s="32">
        <v>25</v>
      </c>
      <c s="33">
        <v>0</v>
      </c>
      <c s="34">
        <f>ROUND(ROUND(H73,2)*ROUND(G73,3),2)</f>
      </c>
      <c r="O73">
        <f>(I73*21)/100</f>
      </c>
      <c t="s">
        <v>27</v>
      </c>
    </row>
    <row r="74" spans="1:5" ht="12.75">
      <c r="A74" s="35" t="s">
        <v>54</v>
      </c>
      <c r="E74" s="36" t="s">
        <v>295</v>
      </c>
    </row>
    <row r="75" spans="1:5" ht="12.75">
      <c r="A75" s="37" t="s">
        <v>56</v>
      </c>
      <c r="E75" s="38" t="s">
        <v>51</v>
      </c>
    </row>
    <row r="76" spans="1:5" ht="25.5">
      <c r="A76" t="s">
        <v>57</v>
      </c>
      <c r="E76" s="36" t="s">
        <v>314</v>
      </c>
    </row>
    <row r="77" spans="1:16" ht="12.75">
      <c r="A77" s="24" t="s">
        <v>49</v>
      </c>
      <c s="29" t="s">
        <v>171</v>
      </c>
      <c s="29" t="s">
        <v>338</v>
      </c>
      <c s="24" t="s">
        <v>51</v>
      </c>
      <c s="30" t="s">
        <v>339</v>
      </c>
      <c s="31" t="s">
        <v>298</v>
      </c>
      <c s="32">
        <v>975</v>
      </c>
      <c s="33">
        <v>0</v>
      </c>
      <c s="34">
        <f>ROUND(ROUND(H77,2)*ROUND(G77,3),2)</f>
      </c>
      <c r="O77">
        <f>(I77*21)/100</f>
      </c>
      <c t="s">
        <v>27</v>
      </c>
    </row>
    <row r="78" spans="1:5" ht="12.75">
      <c r="A78" s="35" t="s">
        <v>54</v>
      </c>
      <c r="E78" s="36" t="s">
        <v>299</v>
      </c>
    </row>
    <row r="79" spans="1:5" ht="12.75">
      <c r="A79" s="37" t="s">
        <v>56</v>
      </c>
      <c r="E79" s="38" t="s">
        <v>340</v>
      </c>
    </row>
    <row r="80" spans="1:5" ht="25.5">
      <c r="A80" t="s">
        <v>57</v>
      </c>
      <c r="E80" s="36" t="s">
        <v>318</v>
      </c>
    </row>
    <row r="81" spans="1:16" ht="25.5">
      <c r="A81" s="24" t="s">
        <v>49</v>
      </c>
      <c s="29" t="s">
        <v>175</v>
      </c>
      <c s="29" t="s">
        <v>341</v>
      </c>
      <c s="24" t="s">
        <v>51</v>
      </c>
      <c s="30" t="s">
        <v>342</v>
      </c>
      <c s="31" t="s">
        <v>235</v>
      </c>
      <c s="32">
        <v>41</v>
      </c>
      <c s="33">
        <v>0</v>
      </c>
      <c s="34">
        <f>ROUND(ROUND(H81,2)*ROUND(G81,3),2)</f>
      </c>
      <c r="O81">
        <f>(I81*21)/100</f>
      </c>
      <c t="s">
        <v>27</v>
      </c>
    </row>
    <row r="82" spans="1:5" ht="25.5">
      <c r="A82" s="35" t="s">
        <v>54</v>
      </c>
      <c r="E82" s="36" t="s">
        <v>291</v>
      </c>
    </row>
    <row r="83" spans="1:5" ht="38.25">
      <c r="A83" s="37" t="s">
        <v>56</v>
      </c>
      <c r="E83" s="38" t="s">
        <v>343</v>
      </c>
    </row>
    <row r="84" spans="1:5" ht="63.75">
      <c r="A84" t="s">
        <v>57</v>
      </c>
      <c r="E84" s="36" t="s">
        <v>328</v>
      </c>
    </row>
    <row r="85" spans="1:16" ht="12.75">
      <c r="A85" s="24" t="s">
        <v>49</v>
      </c>
      <c s="29" t="s">
        <v>179</v>
      </c>
      <c s="29" t="s">
        <v>344</v>
      </c>
      <c s="24" t="s">
        <v>51</v>
      </c>
      <c s="30" t="s">
        <v>345</v>
      </c>
      <c s="31" t="s">
        <v>235</v>
      </c>
      <c s="32">
        <v>41</v>
      </c>
      <c s="33">
        <v>0</v>
      </c>
      <c s="34">
        <f>ROUND(ROUND(H85,2)*ROUND(G85,3),2)</f>
      </c>
      <c r="O85">
        <f>(I85*21)/100</f>
      </c>
      <c t="s">
        <v>27</v>
      </c>
    </row>
    <row r="86" spans="1:5" ht="12.75">
      <c r="A86" s="35" t="s">
        <v>54</v>
      </c>
      <c r="E86" s="36" t="s">
        <v>295</v>
      </c>
    </row>
    <row r="87" spans="1:5" ht="12.75">
      <c r="A87" s="37" t="s">
        <v>56</v>
      </c>
      <c r="E87" s="38" t="s">
        <v>51</v>
      </c>
    </row>
    <row r="88" spans="1:5" ht="25.5">
      <c r="A88" t="s">
        <v>57</v>
      </c>
      <c r="E88" s="36" t="s">
        <v>314</v>
      </c>
    </row>
    <row r="89" spans="1:16" ht="12.75">
      <c r="A89" s="24" t="s">
        <v>49</v>
      </c>
      <c s="29" t="s">
        <v>185</v>
      </c>
      <c s="29" t="s">
        <v>346</v>
      </c>
      <c s="24" t="s">
        <v>51</v>
      </c>
      <c s="30" t="s">
        <v>347</v>
      </c>
      <c s="31" t="s">
        <v>298</v>
      </c>
      <c s="32">
        <v>1599</v>
      </c>
      <c s="33">
        <v>0</v>
      </c>
      <c s="34">
        <f>ROUND(ROUND(H89,2)*ROUND(G89,3),2)</f>
      </c>
      <c r="O89">
        <f>(I89*21)/100</f>
      </c>
      <c t="s">
        <v>27</v>
      </c>
    </row>
    <row r="90" spans="1:5" ht="12.75">
      <c r="A90" s="35" t="s">
        <v>54</v>
      </c>
      <c r="E90" s="36" t="s">
        <v>299</v>
      </c>
    </row>
    <row r="91" spans="1:5" ht="12.75">
      <c r="A91" s="37" t="s">
        <v>56</v>
      </c>
      <c r="E91" s="38" t="s">
        <v>348</v>
      </c>
    </row>
    <row r="92" spans="1:5" ht="25.5">
      <c r="A92" t="s">
        <v>57</v>
      </c>
      <c r="E92" s="36" t="s">
        <v>318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